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LRICH\Desktop\foto-digitál\Praha Vršovice st.6 - přízemí\zadávací dokumentace\"/>
    </mc:Choice>
  </mc:AlternateContent>
  <bookViews>
    <workbookView xWindow="0" yWindow="0" windowWidth="28800" windowHeight="12345"/>
  </bookViews>
  <sheets>
    <sheet name="Rekapitulace zakázky" sheetId="1" r:id="rId1"/>
    <sheet name="001 - Stavební část 2NP" sheetId="2" r:id="rId2"/>
    <sheet name="002 - Stavební část 1NP" sheetId="3" r:id="rId3"/>
    <sheet name="003 - Stavební část 1PP" sheetId="4" r:id="rId4"/>
    <sheet name="004 - Oprava schodiště" sheetId="5" r:id="rId5"/>
    <sheet name="005 - Klimatizace" sheetId="6" r:id="rId6"/>
    <sheet name="006 - Slaboproud" sheetId="7" r:id="rId7"/>
    <sheet name="007 - Silnoproudé rozvody..." sheetId="8" r:id="rId8"/>
    <sheet name="008 - Vedlejší a ostatní ..." sheetId="9" r:id="rId9"/>
  </sheets>
  <definedNames>
    <definedName name="_xlnm._FilterDatabase" localSheetId="1" hidden="1">'001 - Stavební část 2NP'!$C$142:$K$636</definedName>
    <definedName name="_xlnm._FilterDatabase" localSheetId="2" hidden="1">'002 - Stavební část 1NP'!$C$143:$K$647</definedName>
    <definedName name="_xlnm._FilterDatabase" localSheetId="3" hidden="1">'003 - Stavební část 1PP'!$C$129:$K$257</definedName>
    <definedName name="_xlnm._FilterDatabase" localSheetId="4" hidden="1">'004 - Oprava schodiště'!$C$127:$K$205</definedName>
    <definedName name="_xlnm._FilterDatabase" localSheetId="5" hidden="1">'005 - Klimatizace'!$C$120:$K$162</definedName>
    <definedName name="_xlnm._FilterDatabase" localSheetId="6" hidden="1">'006 - Slaboproud'!$C$120:$K$253</definedName>
    <definedName name="_xlnm._FilterDatabase" localSheetId="7" hidden="1">'007 - Silnoproudé rozvody...'!$C$176:$K$364</definedName>
    <definedName name="_xlnm._FilterDatabase" localSheetId="8" hidden="1">'008 - Vedlejší a ostatní ...'!$C$120:$K$137</definedName>
    <definedName name="_xlnm.Print_Titles" localSheetId="1">'001 - Stavební část 2NP'!$142:$142</definedName>
    <definedName name="_xlnm.Print_Titles" localSheetId="2">'002 - Stavební část 1NP'!$143:$143</definedName>
    <definedName name="_xlnm.Print_Titles" localSheetId="3">'003 - Stavební část 1PP'!$129:$129</definedName>
    <definedName name="_xlnm.Print_Titles" localSheetId="4">'004 - Oprava schodiště'!$127:$127</definedName>
    <definedName name="_xlnm.Print_Titles" localSheetId="5">'005 - Klimatizace'!$120:$120</definedName>
    <definedName name="_xlnm.Print_Titles" localSheetId="6">'006 - Slaboproud'!$120:$120</definedName>
    <definedName name="_xlnm.Print_Titles" localSheetId="7">'007 - Silnoproudé rozvody...'!$176:$176</definedName>
    <definedName name="_xlnm.Print_Titles" localSheetId="8">'008 - Vedlejší a ostatní ...'!$120:$120</definedName>
    <definedName name="_xlnm.Print_Titles" localSheetId="0">'Rekapitulace zakázky'!$92:$92</definedName>
    <definedName name="_xlnm.Print_Area" localSheetId="1">'001 - Stavební část 2NP'!$C$4:$J$76,'001 - Stavební část 2NP'!$C$82:$J$124,'001 - Stavební část 2NP'!$C$130:$J$636</definedName>
    <definedName name="_xlnm.Print_Area" localSheetId="2">'002 - Stavební část 1NP'!$C$4:$J$76,'002 - Stavební část 1NP'!$C$82:$J$125,'002 - Stavební část 1NP'!$C$131:$J$647</definedName>
    <definedName name="_xlnm.Print_Area" localSheetId="3">'003 - Stavební část 1PP'!$C$4:$J$76,'003 - Stavební část 1PP'!$C$82:$J$111,'003 - Stavební část 1PP'!$C$117:$J$257</definedName>
    <definedName name="_xlnm.Print_Area" localSheetId="4">'004 - Oprava schodiště'!$C$4:$J$76,'004 - Oprava schodiště'!$C$82:$J$109,'004 - Oprava schodiště'!$C$115:$J$205</definedName>
    <definedName name="_xlnm.Print_Area" localSheetId="5">'005 - Klimatizace'!$C$4:$J$76,'005 - Klimatizace'!$C$82:$J$102,'005 - Klimatizace'!$C$108:$J$162</definedName>
    <definedName name="_xlnm.Print_Area" localSheetId="6">'006 - Slaboproud'!$C$4:$J$76,'006 - Slaboproud'!$C$82:$J$102,'006 - Slaboproud'!$C$108:$J$253</definedName>
    <definedName name="_xlnm.Print_Area" localSheetId="7">'007 - Silnoproudé rozvody...'!$C$4:$J$76,'007 - Silnoproudé rozvody...'!$C$82:$J$158,'007 - Silnoproudé rozvody...'!$C$164:$J$364</definedName>
    <definedName name="_xlnm.Print_Area" localSheetId="8">'008 - Vedlejší a ostatní ...'!$C$4:$J$76,'008 - Vedlejší a ostatní ...'!$C$82:$J$102,'008 - Vedlejší a ostatní ...'!$C$108:$J$137</definedName>
    <definedName name="_xlnm.Print_Area" localSheetId="0">'Rekapitulace zakázky'!$D$4:$AO$76,'Rekapitulace zakázky'!$C$82:$AQ$103</definedName>
  </definedNames>
  <calcPr calcId="162913"/>
</workbook>
</file>

<file path=xl/calcChain.xml><?xml version="1.0" encoding="utf-8"?>
<calcChain xmlns="http://schemas.openxmlformats.org/spreadsheetml/2006/main">
  <c r="J37" i="9" l="1"/>
  <c r="J36" i="9"/>
  <c r="AY102" i="1"/>
  <c r="J35" i="9"/>
  <c r="AX102" i="1"/>
  <c r="BI137" i="9"/>
  <c r="BH137" i="9"/>
  <c r="BG137" i="9"/>
  <c r="BF137" i="9"/>
  <c r="T137" i="9"/>
  <c r="T136" i="9"/>
  <c r="R137" i="9"/>
  <c r="R136" i="9" s="1"/>
  <c r="P137" i="9"/>
  <c r="P136" i="9"/>
  <c r="BI134" i="9"/>
  <c r="BH134" i="9"/>
  <c r="BG134" i="9"/>
  <c r="BF134" i="9"/>
  <c r="T134" i="9"/>
  <c r="T133" i="9" s="1"/>
  <c r="R134" i="9"/>
  <c r="R133" i="9"/>
  <c r="P134" i="9"/>
  <c r="P133" i="9" s="1"/>
  <c r="BI131" i="9"/>
  <c r="BH131" i="9"/>
  <c r="BG131" i="9"/>
  <c r="BF131" i="9"/>
  <c r="T131" i="9"/>
  <c r="T130" i="9" s="1"/>
  <c r="R131" i="9"/>
  <c r="R130" i="9" s="1"/>
  <c r="P131" i="9"/>
  <c r="P130" i="9"/>
  <c r="BI124" i="9"/>
  <c r="BH124" i="9"/>
  <c r="BG124" i="9"/>
  <c r="BF124" i="9"/>
  <c r="T124" i="9"/>
  <c r="T123" i="9" s="1"/>
  <c r="T122" i="9" s="1"/>
  <c r="T121" i="9" s="1"/>
  <c r="R124" i="9"/>
  <c r="R123" i="9" s="1"/>
  <c r="R122" i="9" s="1"/>
  <c r="R121" i="9" s="1"/>
  <c r="P124" i="9"/>
  <c r="P123" i="9" s="1"/>
  <c r="J118" i="9"/>
  <c r="F117" i="9"/>
  <c r="F115" i="9"/>
  <c r="E113" i="9"/>
  <c r="J92" i="9"/>
  <c r="F91" i="9"/>
  <c r="F89" i="9"/>
  <c r="E87" i="9"/>
  <c r="J21" i="9"/>
  <c r="E21" i="9"/>
  <c r="J91" i="9" s="1"/>
  <c r="J20" i="9"/>
  <c r="J18" i="9"/>
  <c r="E18" i="9"/>
  <c r="F118" i="9" s="1"/>
  <c r="J17" i="9"/>
  <c r="J12" i="9"/>
  <c r="J115" i="9" s="1"/>
  <c r="E7" i="9"/>
  <c r="E111" i="9" s="1"/>
  <c r="T341" i="8"/>
  <c r="J37" i="8"/>
  <c r="J36" i="8"/>
  <c r="AY101" i="1"/>
  <c r="J35" i="8"/>
  <c r="AX101" i="1" s="1"/>
  <c r="BI364" i="8"/>
  <c r="BH364" i="8"/>
  <c r="BG364" i="8"/>
  <c r="BF364" i="8"/>
  <c r="T364" i="8"/>
  <c r="T363" i="8" s="1"/>
  <c r="R364" i="8"/>
  <c r="R363" i="8"/>
  <c r="P364" i="8"/>
  <c r="P363" i="8"/>
  <c r="BI362" i="8"/>
  <c r="BH362" i="8"/>
  <c r="BG362" i="8"/>
  <c r="BF362" i="8"/>
  <c r="T362" i="8"/>
  <c r="T361" i="8" s="1"/>
  <c r="R362" i="8"/>
  <c r="R361" i="8" s="1"/>
  <c r="P362" i="8"/>
  <c r="P361" i="8"/>
  <c r="BI360" i="8"/>
  <c r="BH360" i="8"/>
  <c r="BG360" i="8"/>
  <c r="BF360" i="8"/>
  <c r="T360" i="8"/>
  <c r="T359" i="8"/>
  <c r="R360" i="8"/>
  <c r="R359" i="8" s="1"/>
  <c r="P360" i="8"/>
  <c r="P359" i="8" s="1"/>
  <c r="BI358" i="8"/>
  <c r="BH358" i="8"/>
  <c r="BG358" i="8"/>
  <c r="BF358" i="8"/>
  <c r="T358" i="8"/>
  <c r="T357" i="8" s="1"/>
  <c r="R358" i="8"/>
  <c r="R357" i="8"/>
  <c r="P358" i="8"/>
  <c r="P357" i="8" s="1"/>
  <c r="BI355" i="8"/>
  <c r="BH355" i="8"/>
  <c r="BG355" i="8"/>
  <c r="BF355" i="8"/>
  <c r="T355" i="8"/>
  <c r="R355" i="8"/>
  <c r="P355" i="8"/>
  <c r="BI354" i="8"/>
  <c r="BH354" i="8"/>
  <c r="BG354" i="8"/>
  <c r="BF354" i="8"/>
  <c r="T354" i="8"/>
  <c r="R354" i="8"/>
  <c r="P354" i="8"/>
  <c r="BI353" i="8"/>
  <c r="BH353" i="8"/>
  <c r="BG353" i="8"/>
  <c r="BF353" i="8"/>
  <c r="T353" i="8"/>
  <c r="R353" i="8"/>
  <c r="P353" i="8"/>
  <c r="BI351" i="8"/>
  <c r="BH351" i="8"/>
  <c r="BG351" i="8"/>
  <c r="BF351" i="8"/>
  <c r="T351" i="8"/>
  <c r="T350" i="8" s="1"/>
  <c r="R351" i="8"/>
  <c r="R350" i="8" s="1"/>
  <c r="P351" i="8"/>
  <c r="P350" i="8"/>
  <c r="BI349" i="8"/>
  <c r="BH349" i="8"/>
  <c r="BG349" i="8"/>
  <c r="BF349" i="8"/>
  <c r="T349" i="8"/>
  <c r="T348" i="8"/>
  <c r="R349" i="8"/>
  <c r="R348" i="8" s="1"/>
  <c r="P349" i="8"/>
  <c r="P348" i="8" s="1"/>
  <c r="BI347" i="8"/>
  <c r="BH347" i="8"/>
  <c r="BG347" i="8"/>
  <c r="BF347" i="8"/>
  <c r="T347" i="8"/>
  <c r="R347" i="8"/>
  <c r="P347" i="8"/>
  <c r="BI346" i="8"/>
  <c r="BH346" i="8"/>
  <c r="BG346" i="8"/>
  <c r="BF346" i="8"/>
  <c r="T346" i="8"/>
  <c r="R346" i="8"/>
  <c r="P346" i="8"/>
  <c r="BI345" i="8"/>
  <c r="BH345" i="8"/>
  <c r="BG345" i="8"/>
  <c r="BF345" i="8"/>
  <c r="T345" i="8"/>
  <c r="R345" i="8"/>
  <c r="P345" i="8"/>
  <c r="BI343" i="8"/>
  <c r="BH343" i="8"/>
  <c r="BG343" i="8"/>
  <c r="BF343" i="8"/>
  <c r="T343" i="8"/>
  <c r="R343" i="8"/>
  <c r="P343" i="8"/>
  <c r="BI342" i="8"/>
  <c r="BH342" i="8"/>
  <c r="BG342" i="8"/>
  <c r="BF342" i="8"/>
  <c r="T342" i="8"/>
  <c r="R342" i="8"/>
  <c r="P342" i="8"/>
  <c r="BI340" i="8"/>
  <c r="BH340" i="8"/>
  <c r="BG340" i="8"/>
  <c r="BF340" i="8"/>
  <c r="T340" i="8"/>
  <c r="T339" i="8"/>
  <c r="R340" i="8"/>
  <c r="R339" i="8"/>
  <c r="P340" i="8"/>
  <c r="P339" i="8" s="1"/>
  <c r="BI338" i="8"/>
  <c r="BH338" i="8"/>
  <c r="BG338" i="8"/>
  <c r="BF338" i="8"/>
  <c r="T338" i="8"/>
  <c r="R338" i="8"/>
  <c r="P338" i="8"/>
  <c r="BI337" i="8"/>
  <c r="BH337" i="8"/>
  <c r="BG337" i="8"/>
  <c r="BF337" i="8"/>
  <c r="T337" i="8"/>
  <c r="R337" i="8"/>
  <c r="P337" i="8"/>
  <c r="BI335" i="8"/>
  <c r="BH335" i="8"/>
  <c r="BG335" i="8"/>
  <c r="BF335" i="8"/>
  <c r="T335" i="8"/>
  <c r="T334" i="8"/>
  <c r="R335" i="8"/>
  <c r="R334" i="8"/>
  <c r="P335" i="8"/>
  <c r="P334" i="8" s="1"/>
  <c r="BI333" i="8"/>
  <c r="BH333" i="8"/>
  <c r="BG333" i="8"/>
  <c r="BF333" i="8"/>
  <c r="T333" i="8"/>
  <c r="R333" i="8"/>
  <c r="P333" i="8"/>
  <c r="BI332" i="8"/>
  <c r="BH332" i="8"/>
  <c r="BG332" i="8"/>
  <c r="BF332" i="8"/>
  <c r="T332" i="8"/>
  <c r="R332" i="8"/>
  <c r="P332" i="8"/>
  <c r="BI330" i="8"/>
  <c r="BH330" i="8"/>
  <c r="BG330" i="8"/>
  <c r="BF330" i="8"/>
  <c r="T330" i="8"/>
  <c r="R330" i="8"/>
  <c r="P330" i="8"/>
  <c r="BI329" i="8"/>
  <c r="BH329" i="8"/>
  <c r="BG329" i="8"/>
  <c r="BF329" i="8"/>
  <c r="T329" i="8"/>
  <c r="R329" i="8"/>
  <c r="P329" i="8"/>
  <c r="BI328" i="8"/>
  <c r="BH328" i="8"/>
  <c r="BG328" i="8"/>
  <c r="BF328" i="8"/>
  <c r="T328" i="8"/>
  <c r="R328" i="8"/>
  <c r="P328" i="8"/>
  <c r="BI326" i="8"/>
  <c r="BH326" i="8"/>
  <c r="BG326" i="8"/>
  <c r="BF326" i="8"/>
  <c r="T326" i="8"/>
  <c r="T325" i="8"/>
  <c r="R326" i="8"/>
  <c r="R325" i="8" s="1"/>
  <c r="P326" i="8"/>
  <c r="P325" i="8" s="1"/>
  <c r="BI324" i="8"/>
  <c r="BH324" i="8"/>
  <c r="BG324" i="8"/>
  <c r="BF324" i="8"/>
  <c r="T324" i="8"/>
  <c r="R324" i="8"/>
  <c r="P324" i="8"/>
  <c r="BI323" i="8"/>
  <c r="BH323" i="8"/>
  <c r="BG323" i="8"/>
  <c r="BF323" i="8"/>
  <c r="T323" i="8"/>
  <c r="R323" i="8"/>
  <c r="P323" i="8"/>
  <c r="BI321" i="8"/>
  <c r="BH321" i="8"/>
  <c r="BG321" i="8"/>
  <c r="BF321" i="8"/>
  <c r="T321" i="8"/>
  <c r="R321" i="8"/>
  <c r="P321" i="8"/>
  <c r="BI320" i="8"/>
  <c r="BH320" i="8"/>
  <c r="BG320" i="8"/>
  <c r="BF320" i="8"/>
  <c r="T320" i="8"/>
  <c r="R320" i="8"/>
  <c r="P320" i="8"/>
  <c r="BI319" i="8"/>
  <c r="BH319" i="8"/>
  <c r="BG319" i="8"/>
  <c r="BF319" i="8"/>
  <c r="T319" i="8"/>
  <c r="R319" i="8"/>
  <c r="P319" i="8"/>
  <c r="BI317" i="8"/>
  <c r="BH317" i="8"/>
  <c r="BG317" i="8"/>
  <c r="BF317" i="8"/>
  <c r="T317" i="8"/>
  <c r="R317" i="8"/>
  <c r="P317" i="8"/>
  <c r="BI316" i="8"/>
  <c r="BH316" i="8"/>
  <c r="BG316" i="8"/>
  <c r="BF316" i="8"/>
  <c r="T316" i="8"/>
  <c r="R316" i="8"/>
  <c r="P316" i="8"/>
  <c r="BI315" i="8"/>
  <c r="BH315" i="8"/>
  <c r="BG315" i="8"/>
  <c r="BF315" i="8"/>
  <c r="T315" i="8"/>
  <c r="R315" i="8"/>
  <c r="P315" i="8"/>
  <c r="BI314" i="8"/>
  <c r="BH314" i="8"/>
  <c r="BG314" i="8"/>
  <c r="BF314" i="8"/>
  <c r="T314" i="8"/>
  <c r="R314" i="8"/>
  <c r="P314" i="8"/>
  <c r="BI313" i="8"/>
  <c r="BH313" i="8"/>
  <c r="BG313" i="8"/>
  <c r="BF313" i="8"/>
  <c r="T313" i="8"/>
  <c r="R313" i="8"/>
  <c r="P313" i="8"/>
  <c r="BI312" i="8"/>
  <c r="BH312" i="8"/>
  <c r="BG312" i="8"/>
  <c r="BF312" i="8"/>
  <c r="T312" i="8"/>
  <c r="R312" i="8"/>
  <c r="P312" i="8"/>
  <c r="BI311" i="8"/>
  <c r="BH311" i="8"/>
  <c r="BG311" i="8"/>
  <c r="BF311" i="8"/>
  <c r="T311" i="8"/>
  <c r="R311" i="8"/>
  <c r="P311" i="8"/>
  <c r="BI310" i="8"/>
  <c r="BH310" i="8"/>
  <c r="BG310" i="8"/>
  <c r="BF310" i="8"/>
  <c r="T310" i="8"/>
  <c r="R310" i="8"/>
  <c r="P310" i="8"/>
  <c r="BI309" i="8"/>
  <c r="BH309" i="8"/>
  <c r="BG309" i="8"/>
  <c r="BF309" i="8"/>
  <c r="T309" i="8"/>
  <c r="R309" i="8"/>
  <c r="P309" i="8"/>
  <c r="BI308" i="8"/>
  <c r="BH308" i="8"/>
  <c r="BG308" i="8"/>
  <c r="BF308" i="8"/>
  <c r="T308" i="8"/>
  <c r="R308" i="8"/>
  <c r="P308" i="8"/>
  <c r="BI307" i="8"/>
  <c r="BH307" i="8"/>
  <c r="BG307" i="8"/>
  <c r="BF307" i="8"/>
  <c r="T307" i="8"/>
  <c r="R307" i="8"/>
  <c r="P307" i="8"/>
  <c r="BI305" i="8"/>
  <c r="BH305" i="8"/>
  <c r="BG305" i="8"/>
  <c r="BF305" i="8"/>
  <c r="T305" i="8"/>
  <c r="R305" i="8"/>
  <c r="P305" i="8"/>
  <c r="BI304" i="8"/>
  <c r="BH304" i="8"/>
  <c r="BG304" i="8"/>
  <c r="BF304" i="8"/>
  <c r="T304" i="8"/>
  <c r="R304" i="8"/>
  <c r="P304" i="8"/>
  <c r="BI303" i="8"/>
  <c r="BH303" i="8"/>
  <c r="BG303" i="8"/>
  <c r="BF303" i="8"/>
  <c r="T303" i="8"/>
  <c r="R303" i="8"/>
  <c r="P303" i="8"/>
  <c r="BI302" i="8"/>
  <c r="BH302" i="8"/>
  <c r="BG302" i="8"/>
  <c r="BF302" i="8"/>
  <c r="T302" i="8"/>
  <c r="R302" i="8"/>
  <c r="P302" i="8"/>
  <c r="BI301" i="8"/>
  <c r="BH301" i="8"/>
  <c r="BG301" i="8"/>
  <c r="BF301" i="8"/>
  <c r="T301" i="8"/>
  <c r="R301" i="8"/>
  <c r="P301" i="8"/>
  <c r="BI300" i="8"/>
  <c r="BH300" i="8"/>
  <c r="BG300" i="8"/>
  <c r="BF300" i="8"/>
  <c r="T300" i="8"/>
  <c r="R300" i="8"/>
  <c r="P300" i="8"/>
  <c r="BI299" i="8"/>
  <c r="BH299" i="8"/>
  <c r="BG299" i="8"/>
  <c r="BF299" i="8"/>
  <c r="T299" i="8"/>
  <c r="R299" i="8"/>
  <c r="P299" i="8"/>
  <c r="BI298" i="8"/>
  <c r="BH298" i="8"/>
  <c r="BG298" i="8"/>
  <c r="BF298" i="8"/>
  <c r="T298" i="8"/>
  <c r="R298" i="8"/>
  <c r="P298" i="8"/>
  <c r="BI297" i="8"/>
  <c r="BH297" i="8"/>
  <c r="BG297" i="8"/>
  <c r="BF297" i="8"/>
  <c r="T297" i="8"/>
  <c r="R297" i="8"/>
  <c r="P297" i="8"/>
  <c r="BI296" i="8"/>
  <c r="BH296" i="8"/>
  <c r="BG296" i="8"/>
  <c r="BF296" i="8"/>
  <c r="T296" i="8"/>
  <c r="R296" i="8"/>
  <c r="P296" i="8"/>
  <c r="BI295" i="8"/>
  <c r="BH295" i="8"/>
  <c r="BG295" i="8"/>
  <c r="BF295" i="8"/>
  <c r="T295" i="8"/>
  <c r="R295" i="8"/>
  <c r="P295" i="8"/>
  <c r="BI294" i="8"/>
  <c r="BH294" i="8"/>
  <c r="BG294" i="8"/>
  <c r="BF294" i="8"/>
  <c r="T294" i="8"/>
  <c r="R294" i="8"/>
  <c r="P294" i="8"/>
  <c r="BI293" i="8"/>
  <c r="BH293" i="8"/>
  <c r="BG293" i="8"/>
  <c r="BF293" i="8"/>
  <c r="T293" i="8"/>
  <c r="R293" i="8"/>
  <c r="P293" i="8"/>
  <c r="BI291" i="8"/>
  <c r="BH291" i="8"/>
  <c r="BG291" i="8"/>
  <c r="BF291" i="8"/>
  <c r="T291" i="8"/>
  <c r="R291" i="8"/>
  <c r="P291" i="8"/>
  <c r="BI290" i="8"/>
  <c r="BH290" i="8"/>
  <c r="BG290" i="8"/>
  <c r="BF290" i="8"/>
  <c r="T290" i="8"/>
  <c r="R290" i="8"/>
  <c r="P290" i="8"/>
  <c r="BI289" i="8"/>
  <c r="BH289" i="8"/>
  <c r="BG289" i="8"/>
  <c r="BF289" i="8"/>
  <c r="T289" i="8"/>
  <c r="R289" i="8"/>
  <c r="P289" i="8"/>
  <c r="BI288" i="8"/>
  <c r="BH288" i="8"/>
  <c r="BG288" i="8"/>
  <c r="BF288" i="8"/>
  <c r="T288" i="8"/>
  <c r="R288" i="8"/>
  <c r="P288" i="8"/>
  <c r="BI287" i="8"/>
  <c r="BH287" i="8"/>
  <c r="BG287" i="8"/>
  <c r="BF287" i="8"/>
  <c r="T287" i="8"/>
  <c r="R287" i="8"/>
  <c r="P287" i="8"/>
  <c r="BI286" i="8"/>
  <c r="BH286" i="8"/>
  <c r="BG286" i="8"/>
  <c r="BF286" i="8"/>
  <c r="T286" i="8"/>
  <c r="R286" i="8"/>
  <c r="P286" i="8"/>
  <c r="BI285" i="8"/>
  <c r="BH285" i="8"/>
  <c r="BG285" i="8"/>
  <c r="BF285" i="8"/>
  <c r="T285" i="8"/>
  <c r="R285" i="8"/>
  <c r="P285" i="8"/>
  <c r="BI283" i="8"/>
  <c r="BH283" i="8"/>
  <c r="BG283" i="8"/>
  <c r="BF283" i="8"/>
  <c r="T283" i="8"/>
  <c r="T282" i="8" s="1"/>
  <c r="R283" i="8"/>
  <c r="R282" i="8"/>
  <c r="P283" i="8"/>
  <c r="P282" i="8" s="1"/>
  <c r="BI281" i="8"/>
  <c r="BH281" i="8"/>
  <c r="BG281" i="8"/>
  <c r="BF281" i="8"/>
  <c r="T281" i="8"/>
  <c r="R281" i="8"/>
  <c r="P281" i="8"/>
  <c r="BI280" i="8"/>
  <c r="BH280" i="8"/>
  <c r="BG280" i="8"/>
  <c r="BF280" i="8"/>
  <c r="T280" i="8"/>
  <c r="R280" i="8"/>
  <c r="P280" i="8"/>
  <c r="BI279" i="8"/>
  <c r="BH279" i="8"/>
  <c r="BG279" i="8"/>
  <c r="BF279" i="8"/>
  <c r="T279" i="8"/>
  <c r="R279" i="8"/>
  <c r="P279" i="8"/>
  <c r="BI278" i="8"/>
  <c r="BH278" i="8"/>
  <c r="BG278" i="8"/>
  <c r="BF278" i="8"/>
  <c r="T278" i="8"/>
  <c r="R278" i="8"/>
  <c r="P278" i="8"/>
  <c r="BI277" i="8"/>
  <c r="BH277" i="8"/>
  <c r="BG277" i="8"/>
  <c r="BF277" i="8"/>
  <c r="T277" i="8"/>
  <c r="R277" i="8"/>
  <c r="P277" i="8"/>
  <c r="BI276" i="8"/>
  <c r="BH276" i="8"/>
  <c r="BG276" i="8"/>
  <c r="BF276" i="8"/>
  <c r="T276" i="8"/>
  <c r="R276" i="8"/>
  <c r="P276" i="8"/>
  <c r="BI275" i="8"/>
  <c r="BH275" i="8"/>
  <c r="BG275" i="8"/>
  <c r="BF275" i="8"/>
  <c r="T275" i="8"/>
  <c r="R275" i="8"/>
  <c r="P275" i="8"/>
  <c r="BI274" i="8"/>
  <c r="BH274" i="8"/>
  <c r="BG274" i="8"/>
  <c r="BF274" i="8"/>
  <c r="T274" i="8"/>
  <c r="R274" i="8"/>
  <c r="P274" i="8"/>
  <c r="BI273" i="8"/>
  <c r="BH273" i="8"/>
  <c r="BG273" i="8"/>
  <c r="BF273" i="8"/>
  <c r="T273" i="8"/>
  <c r="R273" i="8"/>
  <c r="P273" i="8"/>
  <c r="BI272" i="8"/>
  <c r="BH272" i="8"/>
  <c r="BG272" i="8"/>
  <c r="BF272" i="8"/>
  <c r="T272" i="8"/>
  <c r="R272" i="8"/>
  <c r="P272" i="8"/>
  <c r="BI270" i="8"/>
  <c r="BH270" i="8"/>
  <c r="BG270" i="8"/>
  <c r="BF270" i="8"/>
  <c r="T270" i="8"/>
  <c r="R270" i="8"/>
  <c r="P270" i="8"/>
  <c r="BI269" i="8"/>
  <c r="BH269" i="8"/>
  <c r="BG269" i="8"/>
  <c r="BF269" i="8"/>
  <c r="T269" i="8"/>
  <c r="R269" i="8"/>
  <c r="P269" i="8"/>
  <c r="BI267" i="8"/>
  <c r="BH267" i="8"/>
  <c r="BG267" i="8"/>
  <c r="BF267" i="8"/>
  <c r="T267" i="8"/>
  <c r="T266" i="8" s="1"/>
  <c r="R267" i="8"/>
  <c r="R266" i="8" s="1"/>
  <c r="P267" i="8"/>
  <c r="P266" i="8"/>
  <c r="BI265" i="8"/>
  <c r="BH265" i="8"/>
  <c r="BG265" i="8"/>
  <c r="BF265" i="8"/>
  <c r="T265" i="8"/>
  <c r="T264" i="8"/>
  <c r="R265" i="8"/>
  <c r="R264" i="8" s="1"/>
  <c r="P265" i="8"/>
  <c r="P264" i="8" s="1"/>
  <c r="BI263" i="8"/>
  <c r="BH263" i="8"/>
  <c r="BG263" i="8"/>
  <c r="BF263" i="8"/>
  <c r="T263" i="8"/>
  <c r="T262" i="8" s="1"/>
  <c r="R263" i="8"/>
  <c r="R262" i="8"/>
  <c r="P263" i="8"/>
  <c r="P262" i="8" s="1"/>
  <c r="BI260" i="8"/>
  <c r="BH260" i="8"/>
  <c r="BG260" i="8"/>
  <c r="BF260" i="8"/>
  <c r="T260" i="8"/>
  <c r="R260" i="8"/>
  <c r="P260" i="8"/>
  <c r="BI259" i="8"/>
  <c r="BH259" i="8"/>
  <c r="BG259" i="8"/>
  <c r="BF259" i="8"/>
  <c r="T259" i="8"/>
  <c r="R259" i="8"/>
  <c r="P259" i="8"/>
  <c r="BI257" i="8"/>
  <c r="BH257" i="8"/>
  <c r="BG257" i="8"/>
  <c r="BF257" i="8"/>
  <c r="T257" i="8"/>
  <c r="T256" i="8" s="1"/>
  <c r="R257" i="8"/>
  <c r="R256" i="8"/>
  <c r="P257" i="8"/>
  <c r="P256" i="8" s="1"/>
  <c r="BI255" i="8"/>
  <c r="BH255" i="8"/>
  <c r="BG255" i="8"/>
  <c r="BF255" i="8"/>
  <c r="T255" i="8"/>
  <c r="T254" i="8" s="1"/>
  <c r="R255" i="8"/>
  <c r="R254" i="8" s="1"/>
  <c r="P255" i="8"/>
  <c r="P254" i="8"/>
  <c r="BI253" i="8"/>
  <c r="BH253" i="8"/>
  <c r="BG253" i="8"/>
  <c r="BF253" i="8"/>
  <c r="T253" i="8"/>
  <c r="R253" i="8"/>
  <c r="P253" i="8"/>
  <c r="BI252" i="8"/>
  <c r="BH252" i="8"/>
  <c r="BG252" i="8"/>
  <c r="BF252" i="8"/>
  <c r="T252" i="8"/>
  <c r="R252" i="8"/>
  <c r="P252" i="8"/>
  <c r="BI249" i="8"/>
  <c r="BH249" i="8"/>
  <c r="BG249" i="8"/>
  <c r="BF249" i="8"/>
  <c r="T249" i="8"/>
  <c r="R249" i="8"/>
  <c r="P249" i="8"/>
  <c r="BI248" i="8"/>
  <c r="BH248" i="8"/>
  <c r="BG248" i="8"/>
  <c r="BF248" i="8"/>
  <c r="T248" i="8"/>
  <c r="R248" i="8"/>
  <c r="P248" i="8"/>
  <c r="BI247" i="8"/>
  <c r="BH247" i="8"/>
  <c r="BG247" i="8"/>
  <c r="BF247" i="8"/>
  <c r="T247" i="8"/>
  <c r="R247" i="8"/>
  <c r="P247" i="8"/>
  <c r="BI245" i="8"/>
  <c r="BH245" i="8"/>
  <c r="BG245" i="8"/>
  <c r="BF245" i="8"/>
  <c r="T245" i="8"/>
  <c r="T244" i="8" s="1"/>
  <c r="R245" i="8"/>
  <c r="R244" i="8" s="1"/>
  <c r="P245" i="8"/>
  <c r="P244" i="8"/>
  <c r="BI243" i="8"/>
  <c r="BH243" i="8"/>
  <c r="BG243" i="8"/>
  <c r="BF243" i="8"/>
  <c r="T243" i="8"/>
  <c r="T242" i="8"/>
  <c r="R243" i="8"/>
  <c r="R242" i="8" s="1"/>
  <c r="P243" i="8"/>
  <c r="P242" i="8" s="1"/>
  <c r="BI241" i="8"/>
  <c r="BH241" i="8"/>
  <c r="BG241" i="8"/>
  <c r="BF241" i="8"/>
  <c r="T241" i="8"/>
  <c r="R241" i="8"/>
  <c r="P241" i="8"/>
  <c r="BI240" i="8"/>
  <c r="BH240" i="8"/>
  <c r="BG240" i="8"/>
  <c r="BF240" i="8"/>
  <c r="T240" i="8"/>
  <c r="R240" i="8"/>
  <c r="P240"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2" i="8"/>
  <c r="BH232" i="8"/>
  <c r="BG232" i="8"/>
  <c r="BF232" i="8"/>
  <c r="T232" i="8"/>
  <c r="T231" i="8" s="1"/>
  <c r="R232" i="8"/>
  <c r="R231" i="8"/>
  <c r="P232" i="8"/>
  <c r="P231" i="8"/>
  <c r="BI230" i="8"/>
  <c r="BH230" i="8"/>
  <c r="BG230" i="8"/>
  <c r="BF230" i="8"/>
  <c r="T230" i="8"/>
  <c r="T229" i="8" s="1"/>
  <c r="R230" i="8"/>
  <c r="R229" i="8" s="1"/>
  <c r="P230" i="8"/>
  <c r="P229" i="8"/>
  <c r="BI228" i="8"/>
  <c r="BH228" i="8"/>
  <c r="BG228" i="8"/>
  <c r="BF228" i="8"/>
  <c r="T228" i="8"/>
  <c r="R228" i="8"/>
  <c r="P228" i="8"/>
  <c r="BI227" i="8"/>
  <c r="BH227" i="8"/>
  <c r="BG227" i="8"/>
  <c r="BF227" i="8"/>
  <c r="T227" i="8"/>
  <c r="R227" i="8"/>
  <c r="P227"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T218" i="8"/>
  <c r="R219" i="8"/>
  <c r="R218" i="8"/>
  <c r="P219" i="8"/>
  <c r="P218" i="8" s="1"/>
  <c r="BI217" i="8"/>
  <c r="BH217" i="8"/>
  <c r="BG217" i="8"/>
  <c r="BF217" i="8"/>
  <c r="T217" i="8"/>
  <c r="T216" i="8" s="1"/>
  <c r="R217" i="8"/>
  <c r="R216" i="8"/>
  <c r="P217" i="8"/>
  <c r="P216" i="8"/>
  <c r="BI215" i="8"/>
  <c r="BH215" i="8"/>
  <c r="BG215" i="8"/>
  <c r="BF215" i="8"/>
  <c r="T215" i="8"/>
  <c r="R215" i="8"/>
  <c r="P215" i="8"/>
  <c r="BI214" i="8"/>
  <c r="BH214" i="8"/>
  <c r="BG214" i="8"/>
  <c r="BF214" i="8"/>
  <c r="T214" i="8"/>
  <c r="R214" i="8"/>
  <c r="P214" i="8"/>
  <c r="BI211" i="8"/>
  <c r="BH211" i="8"/>
  <c r="BG211" i="8"/>
  <c r="BF211" i="8"/>
  <c r="T211" i="8"/>
  <c r="R211" i="8"/>
  <c r="P211" i="8"/>
  <c r="BI210" i="8"/>
  <c r="BH210" i="8"/>
  <c r="BG210" i="8"/>
  <c r="BF210" i="8"/>
  <c r="T210" i="8"/>
  <c r="R210" i="8"/>
  <c r="P210" i="8"/>
  <c r="BI209" i="8"/>
  <c r="BH209" i="8"/>
  <c r="BG209" i="8"/>
  <c r="BF209" i="8"/>
  <c r="T209" i="8"/>
  <c r="R209" i="8"/>
  <c r="P209" i="8"/>
  <c r="BI207" i="8"/>
  <c r="BH207" i="8"/>
  <c r="BG207" i="8"/>
  <c r="BF207" i="8"/>
  <c r="T207" i="8"/>
  <c r="T206" i="8" s="1"/>
  <c r="R207" i="8"/>
  <c r="R206" i="8"/>
  <c r="P207" i="8"/>
  <c r="P206" i="8"/>
  <c r="BI205" i="8"/>
  <c r="BH205" i="8"/>
  <c r="BG205" i="8"/>
  <c r="BF205" i="8"/>
  <c r="T205" i="8"/>
  <c r="T204" i="8" s="1"/>
  <c r="R205" i="8"/>
  <c r="R204" i="8" s="1"/>
  <c r="P205" i="8"/>
  <c r="P204" i="8"/>
  <c r="BI203" i="8"/>
  <c r="BH203" i="8"/>
  <c r="BG203" i="8"/>
  <c r="BF203" i="8"/>
  <c r="T203" i="8"/>
  <c r="T202" i="8"/>
  <c r="R203" i="8"/>
  <c r="R202" i="8" s="1"/>
  <c r="P203" i="8"/>
  <c r="P202" i="8" s="1"/>
  <c r="BI200" i="8"/>
  <c r="BH200" i="8"/>
  <c r="BG200" i="8"/>
  <c r="BF200" i="8"/>
  <c r="T200" i="8"/>
  <c r="R200" i="8"/>
  <c r="P200" i="8"/>
  <c r="BI199" i="8"/>
  <c r="BH199" i="8"/>
  <c r="BG199" i="8"/>
  <c r="BF199" i="8"/>
  <c r="T199" i="8"/>
  <c r="R199" i="8"/>
  <c r="P199" i="8"/>
  <c r="BI197" i="8"/>
  <c r="BH197" i="8"/>
  <c r="BG197" i="8"/>
  <c r="BF197" i="8"/>
  <c r="T197" i="8"/>
  <c r="T196" i="8"/>
  <c r="R197" i="8"/>
  <c r="R196" i="8" s="1"/>
  <c r="P197" i="8"/>
  <c r="P196" i="8" s="1"/>
  <c r="BI195" i="8"/>
  <c r="BH195" i="8"/>
  <c r="BG195" i="8"/>
  <c r="BF195" i="8"/>
  <c r="T195" i="8"/>
  <c r="T194" i="8" s="1"/>
  <c r="R195" i="8"/>
  <c r="R194" i="8"/>
  <c r="P195" i="8"/>
  <c r="P194" i="8" s="1"/>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7" i="8"/>
  <c r="BH187" i="8"/>
  <c r="BG187" i="8"/>
  <c r="BF187" i="8"/>
  <c r="T187" i="8"/>
  <c r="T186" i="8" s="1"/>
  <c r="R187" i="8"/>
  <c r="R186" i="8"/>
  <c r="P187"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0" i="8"/>
  <c r="BH180" i="8"/>
  <c r="BG180" i="8"/>
  <c r="BF180" i="8"/>
  <c r="T180" i="8"/>
  <c r="T179" i="8"/>
  <c r="R180" i="8"/>
  <c r="R179" i="8"/>
  <c r="P180" i="8"/>
  <c r="P179" i="8" s="1"/>
  <c r="J174" i="8"/>
  <c r="F171" i="8"/>
  <c r="E169" i="8"/>
  <c r="J92" i="8"/>
  <c r="F89" i="8"/>
  <c r="E87" i="8"/>
  <c r="J21" i="8"/>
  <c r="E21" i="8"/>
  <c r="J91" i="8" s="1"/>
  <c r="J20" i="8"/>
  <c r="J18" i="8"/>
  <c r="E18" i="8"/>
  <c r="F174" i="8" s="1"/>
  <c r="J17" i="8"/>
  <c r="J15" i="8"/>
  <c r="E15" i="8"/>
  <c r="F173" i="8" s="1"/>
  <c r="J14" i="8"/>
  <c r="J12" i="8"/>
  <c r="J171" i="8"/>
  <c r="E7" i="8"/>
  <c r="E85" i="8"/>
  <c r="J37" i="7"/>
  <c r="J36" i="7"/>
  <c r="AY100" i="1" s="1"/>
  <c r="J35" i="7"/>
  <c r="AX100" i="1" s="1"/>
  <c r="BI252" i="7"/>
  <c r="BH252" i="7"/>
  <c r="BG252" i="7"/>
  <c r="BF252" i="7"/>
  <c r="T252" i="7"/>
  <c r="T251" i="7" s="1"/>
  <c r="R252" i="7"/>
  <c r="R251" i="7"/>
  <c r="P252" i="7"/>
  <c r="P251" i="7" s="1"/>
  <c r="BI250" i="7"/>
  <c r="BH250" i="7"/>
  <c r="BG250" i="7"/>
  <c r="BF250" i="7"/>
  <c r="T250" i="7"/>
  <c r="R250" i="7"/>
  <c r="P250" i="7"/>
  <c r="BI248" i="7"/>
  <c r="BH248" i="7"/>
  <c r="BG248" i="7"/>
  <c r="BF248" i="7"/>
  <c r="T248" i="7"/>
  <c r="R248" i="7"/>
  <c r="P248" i="7"/>
  <c r="BI246" i="7"/>
  <c r="BH246" i="7"/>
  <c r="BG246" i="7"/>
  <c r="BF246" i="7"/>
  <c r="T246" i="7"/>
  <c r="R246" i="7"/>
  <c r="P246" i="7"/>
  <c r="BI242" i="7"/>
  <c r="BH242" i="7"/>
  <c r="BG242" i="7"/>
  <c r="BF242" i="7"/>
  <c r="T242" i="7"/>
  <c r="R242" i="7"/>
  <c r="P242" i="7"/>
  <c r="BI241" i="7"/>
  <c r="BH241" i="7"/>
  <c r="BG241" i="7"/>
  <c r="BF241" i="7"/>
  <c r="T241" i="7"/>
  <c r="R241" i="7"/>
  <c r="P241"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2" i="7"/>
  <c r="BH232" i="7"/>
  <c r="BG232" i="7"/>
  <c r="BF232" i="7"/>
  <c r="T232" i="7"/>
  <c r="R232" i="7"/>
  <c r="P232" i="7"/>
  <c r="BI230" i="7"/>
  <c r="BH230" i="7"/>
  <c r="BG230" i="7"/>
  <c r="BF230" i="7"/>
  <c r="T230" i="7"/>
  <c r="R230" i="7"/>
  <c r="P230"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3" i="7"/>
  <c r="BH223" i="7"/>
  <c r="BG223" i="7"/>
  <c r="BF223" i="7"/>
  <c r="T223" i="7"/>
  <c r="R223" i="7"/>
  <c r="P223" i="7"/>
  <c r="BI221" i="7"/>
  <c r="BH221" i="7"/>
  <c r="BG221" i="7"/>
  <c r="BF221" i="7"/>
  <c r="T221" i="7"/>
  <c r="R221" i="7"/>
  <c r="P221"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3" i="7"/>
  <c r="BH193" i="7"/>
  <c r="BG193" i="7"/>
  <c r="BF193" i="7"/>
  <c r="T193" i="7"/>
  <c r="R193" i="7"/>
  <c r="P193" i="7"/>
  <c r="BI187" i="7"/>
  <c r="BH187" i="7"/>
  <c r="BG187" i="7"/>
  <c r="BF187" i="7"/>
  <c r="T187" i="7"/>
  <c r="R187" i="7"/>
  <c r="P187" i="7"/>
  <c r="BI152" i="7"/>
  <c r="BH152" i="7"/>
  <c r="BG152" i="7"/>
  <c r="BF152" i="7"/>
  <c r="T152" i="7"/>
  <c r="R152" i="7"/>
  <c r="P152" i="7"/>
  <c r="BI151" i="7"/>
  <c r="BH151" i="7"/>
  <c r="BG151" i="7"/>
  <c r="BF151" i="7"/>
  <c r="T151" i="7"/>
  <c r="R151" i="7"/>
  <c r="P151" i="7"/>
  <c r="BI148" i="7"/>
  <c r="BH148" i="7"/>
  <c r="BG148" i="7"/>
  <c r="BF148" i="7"/>
  <c r="T148" i="7"/>
  <c r="R148" i="7"/>
  <c r="P148" i="7"/>
  <c r="BI143" i="7"/>
  <c r="BH143" i="7"/>
  <c r="BG143" i="7"/>
  <c r="BF143" i="7"/>
  <c r="T143" i="7"/>
  <c r="R143" i="7"/>
  <c r="P143"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3" i="7"/>
  <c r="BH123" i="7"/>
  <c r="BG123" i="7"/>
  <c r="BF123" i="7"/>
  <c r="T123" i="7"/>
  <c r="R123" i="7"/>
  <c r="P123" i="7"/>
  <c r="J118" i="7"/>
  <c r="F117" i="7"/>
  <c r="F115" i="7"/>
  <c r="E113" i="7"/>
  <c r="J92" i="7"/>
  <c r="F91" i="7"/>
  <c r="F89" i="7"/>
  <c r="E87" i="7"/>
  <c r="J21" i="7"/>
  <c r="E21" i="7"/>
  <c r="J91" i="7" s="1"/>
  <c r="J20" i="7"/>
  <c r="J18" i="7"/>
  <c r="E18" i="7"/>
  <c r="F92" i="7" s="1"/>
  <c r="J17" i="7"/>
  <c r="J12" i="7"/>
  <c r="J89" i="7" s="1"/>
  <c r="E7" i="7"/>
  <c r="E85" i="7"/>
  <c r="J37" i="6"/>
  <c r="J36" i="6"/>
  <c r="AY99" i="1" s="1"/>
  <c r="J35" i="6"/>
  <c r="AX99" i="1"/>
  <c r="BI162" i="6"/>
  <c r="BH162" i="6"/>
  <c r="BG162" i="6"/>
  <c r="BF162" i="6"/>
  <c r="T162" i="6"/>
  <c r="R162" i="6"/>
  <c r="P162" i="6"/>
  <c r="BI160" i="6"/>
  <c r="BH160" i="6"/>
  <c r="BG160" i="6"/>
  <c r="BF160" i="6"/>
  <c r="T160" i="6"/>
  <c r="R160" i="6"/>
  <c r="P160" i="6"/>
  <c r="BI159" i="6"/>
  <c r="BH159" i="6"/>
  <c r="BG159" i="6"/>
  <c r="BF159" i="6"/>
  <c r="T159" i="6"/>
  <c r="R159" i="6"/>
  <c r="P159"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1" i="6"/>
  <c r="BH141" i="6"/>
  <c r="BG141" i="6"/>
  <c r="BF141" i="6"/>
  <c r="T141" i="6"/>
  <c r="R141" i="6"/>
  <c r="P141" i="6"/>
  <c r="BI139" i="6"/>
  <c r="BH139" i="6"/>
  <c r="BG139" i="6"/>
  <c r="BF139" i="6"/>
  <c r="T139" i="6"/>
  <c r="R139" i="6"/>
  <c r="P139"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29" i="6"/>
  <c r="BH129" i="6"/>
  <c r="BG129" i="6"/>
  <c r="BF129" i="6"/>
  <c r="T129" i="6"/>
  <c r="R129" i="6"/>
  <c r="P129" i="6"/>
  <c r="BI126" i="6"/>
  <c r="BH126" i="6"/>
  <c r="BG126" i="6"/>
  <c r="BF126" i="6"/>
  <c r="T126" i="6"/>
  <c r="T125" i="6"/>
  <c r="R126" i="6"/>
  <c r="R125" i="6" s="1"/>
  <c r="P126" i="6"/>
  <c r="P125" i="6" s="1"/>
  <c r="BI124" i="6"/>
  <c r="BH124" i="6"/>
  <c r="BG124" i="6"/>
  <c r="BF124" i="6"/>
  <c r="T124" i="6"/>
  <c r="R124" i="6"/>
  <c r="P124" i="6"/>
  <c r="BI123" i="6"/>
  <c r="BH123" i="6"/>
  <c r="BG123" i="6"/>
  <c r="BF123" i="6"/>
  <c r="T123" i="6"/>
  <c r="R123" i="6"/>
  <c r="P123" i="6"/>
  <c r="F115" i="6"/>
  <c r="E113" i="6"/>
  <c r="F89" i="6"/>
  <c r="E87" i="6"/>
  <c r="J24" i="6"/>
  <c r="E24" i="6"/>
  <c r="J118" i="6" s="1"/>
  <c r="J23" i="6"/>
  <c r="J21" i="6"/>
  <c r="E21" i="6"/>
  <c r="J117" i="6" s="1"/>
  <c r="J20" i="6"/>
  <c r="J18" i="6"/>
  <c r="E18" i="6"/>
  <c r="F118" i="6"/>
  <c r="J17" i="6"/>
  <c r="J15" i="6"/>
  <c r="E15" i="6"/>
  <c r="F91" i="6" s="1"/>
  <c r="J14" i="6"/>
  <c r="J12" i="6"/>
  <c r="J115" i="6" s="1"/>
  <c r="E7" i="6"/>
  <c r="E111" i="6" s="1"/>
  <c r="J37" i="5"/>
  <c r="J36" i="5"/>
  <c r="AY98" i="1"/>
  <c r="J35" i="5"/>
  <c r="AX98" i="1"/>
  <c r="BI205" i="5"/>
  <c r="BH205" i="5"/>
  <c r="BG205" i="5"/>
  <c r="BF205" i="5"/>
  <c r="T205" i="5"/>
  <c r="R205" i="5"/>
  <c r="P205" i="5"/>
  <c r="BI204" i="5"/>
  <c r="BH204" i="5"/>
  <c r="BG204" i="5"/>
  <c r="BF204" i="5"/>
  <c r="T204" i="5"/>
  <c r="R204" i="5"/>
  <c r="P204" i="5"/>
  <c r="BI200" i="5"/>
  <c r="BH200" i="5"/>
  <c r="BG200" i="5"/>
  <c r="BF200" i="5"/>
  <c r="T200" i="5"/>
  <c r="R200" i="5"/>
  <c r="P200" i="5"/>
  <c r="BI199" i="5"/>
  <c r="BH199" i="5"/>
  <c r="BG199" i="5"/>
  <c r="BF199" i="5"/>
  <c r="T199" i="5"/>
  <c r="R199" i="5"/>
  <c r="P199" i="5"/>
  <c r="BI197" i="5"/>
  <c r="BH197" i="5"/>
  <c r="BG197" i="5"/>
  <c r="BF197" i="5"/>
  <c r="T197" i="5"/>
  <c r="R197" i="5"/>
  <c r="P197" i="5"/>
  <c r="BI196" i="5"/>
  <c r="BH196" i="5"/>
  <c r="BG196" i="5"/>
  <c r="BF196" i="5"/>
  <c r="T196" i="5"/>
  <c r="R196" i="5"/>
  <c r="P196" i="5"/>
  <c r="BI194" i="5"/>
  <c r="BH194" i="5"/>
  <c r="BG194" i="5"/>
  <c r="BF194" i="5"/>
  <c r="T194" i="5"/>
  <c r="R194" i="5"/>
  <c r="P194" i="5"/>
  <c r="BI192" i="5"/>
  <c r="BH192" i="5"/>
  <c r="BG192" i="5"/>
  <c r="BF192" i="5"/>
  <c r="T192" i="5"/>
  <c r="R192" i="5"/>
  <c r="P192" i="5"/>
  <c r="BI187" i="5"/>
  <c r="BH187" i="5"/>
  <c r="BG187" i="5"/>
  <c r="BF187" i="5"/>
  <c r="T187" i="5"/>
  <c r="R187" i="5"/>
  <c r="P187" i="5"/>
  <c r="BI185" i="5"/>
  <c r="BH185" i="5"/>
  <c r="BG185" i="5"/>
  <c r="BF185" i="5"/>
  <c r="T185" i="5"/>
  <c r="R185" i="5"/>
  <c r="P185" i="5"/>
  <c r="BI183" i="5"/>
  <c r="BH183" i="5"/>
  <c r="BG183" i="5"/>
  <c r="BF183" i="5"/>
  <c r="T183" i="5"/>
  <c r="R183" i="5"/>
  <c r="P183" i="5"/>
  <c r="BI181" i="5"/>
  <c r="BH181" i="5"/>
  <c r="BG181" i="5"/>
  <c r="BF181" i="5"/>
  <c r="T181" i="5"/>
  <c r="R181" i="5"/>
  <c r="P181" i="5"/>
  <c r="BI180" i="5"/>
  <c r="BH180" i="5"/>
  <c r="BG180" i="5"/>
  <c r="BF180" i="5"/>
  <c r="T180" i="5"/>
  <c r="R180" i="5"/>
  <c r="P180" i="5"/>
  <c r="BI179" i="5"/>
  <c r="BH179" i="5"/>
  <c r="BG179" i="5"/>
  <c r="BF179" i="5"/>
  <c r="T179" i="5"/>
  <c r="R179" i="5"/>
  <c r="P179" i="5"/>
  <c r="BI175" i="5"/>
  <c r="BH175" i="5"/>
  <c r="BG175" i="5"/>
  <c r="BF175" i="5"/>
  <c r="T175" i="5"/>
  <c r="R175" i="5"/>
  <c r="P175" i="5"/>
  <c r="BI174" i="5"/>
  <c r="BH174" i="5"/>
  <c r="BG174" i="5"/>
  <c r="BF174" i="5"/>
  <c r="T174" i="5"/>
  <c r="R174" i="5"/>
  <c r="P174" i="5"/>
  <c r="BI172" i="5"/>
  <c r="BH172" i="5"/>
  <c r="BG172" i="5"/>
  <c r="BF172" i="5"/>
  <c r="T172" i="5"/>
  <c r="R172" i="5"/>
  <c r="P172" i="5"/>
  <c r="BI171" i="5"/>
  <c r="BH171" i="5"/>
  <c r="BG171" i="5"/>
  <c r="BF171" i="5"/>
  <c r="T171" i="5"/>
  <c r="R171" i="5"/>
  <c r="P171" i="5"/>
  <c r="BI170" i="5"/>
  <c r="BH170" i="5"/>
  <c r="BG170" i="5"/>
  <c r="BF170" i="5"/>
  <c r="T170" i="5"/>
  <c r="R170" i="5"/>
  <c r="P170"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1" i="5"/>
  <c r="BH161" i="5"/>
  <c r="BG161" i="5"/>
  <c r="BF161" i="5"/>
  <c r="T161" i="5"/>
  <c r="R161" i="5"/>
  <c r="P161" i="5"/>
  <c r="BI155" i="5"/>
  <c r="BH155" i="5"/>
  <c r="BG155" i="5"/>
  <c r="BF155" i="5"/>
  <c r="T155" i="5"/>
  <c r="R155" i="5"/>
  <c r="P155" i="5"/>
  <c r="BI152" i="5"/>
  <c r="BH152" i="5"/>
  <c r="BG152" i="5"/>
  <c r="BF152" i="5"/>
  <c r="T152" i="5"/>
  <c r="T151" i="5" s="1"/>
  <c r="R152" i="5"/>
  <c r="R151" i="5" s="1"/>
  <c r="P152" i="5"/>
  <c r="P151" i="5"/>
  <c r="BI149" i="5"/>
  <c r="BH149" i="5"/>
  <c r="BG149" i="5"/>
  <c r="BF149" i="5"/>
  <c r="T149" i="5"/>
  <c r="R149" i="5"/>
  <c r="P149" i="5"/>
  <c r="BI147" i="5"/>
  <c r="BH147" i="5"/>
  <c r="BG147" i="5"/>
  <c r="BF147" i="5"/>
  <c r="T147" i="5"/>
  <c r="R147" i="5"/>
  <c r="P147" i="5"/>
  <c r="BI145" i="5"/>
  <c r="BH145" i="5"/>
  <c r="BG145" i="5"/>
  <c r="BF145" i="5"/>
  <c r="T145" i="5"/>
  <c r="R145" i="5"/>
  <c r="P145" i="5"/>
  <c r="BI144" i="5"/>
  <c r="BH144" i="5"/>
  <c r="BG144" i="5"/>
  <c r="BF144" i="5"/>
  <c r="T144" i="5"/>
  <c r="R144" i="5"/>
  <c r="P144" i="5"/>
  <c r="BI143" i="5"/>
  <c r="BH143" i="5"/>
  <c r="BG143" i="5"/>
  <c r="BF143" i="5"/>
  <c r="T143" i="5"/>
  <c r="R143" i="5"/>
  <c r="P143" i="5"/>
  <c r="BI141" i="5"/>
  <c r="BH141" i="5"/>
  <c r="BG141" i="5"/>
  <c r="BF141" i="5"/>
  <c r="T141" i="5"/>
  <c r="R141" i="5"/>
  <c r="P141"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1" i="5"/>
  <c r="BH131" i="5"/>
  <c r="BG131" i="5"/>
  <c r="BF131" i="5"/>
  <c r="T131" i="5"/>
  <c r="T130" i="5" s="1"/>
  <c r="R131" i="5"/>
  <c r="R130" i="5"/>
  <c r="P131" i="5"/>
  <c r="P130" i="5" s="1"/>
  <c r="J125" i="5"/>
  <c r="F124" i="5"/>
  <c r="F122" i="5"/>
  <c r="E120" i="5"/>
  <c r="J92" i="5"/>
  <c r="F91" i="5"/>
  <c r="F89" i="5"/>
  <c r="E87" i="5"/>
  <c r="J21" i="5"/>
  <c r="E21" i="5"/>
  <c r="J91" i="5" s="1"/>
  <c r="J20" i="5"/>
  <c r="J18" i="5"/>
  <c r="E18" i="5"/>
  <c r="F125" i="5" s="1"/>
  <c r="J17" i="5"/>
  <c r="J12" i="5"/>
  <c r="J89" i="5"/>
  <c r="E7" i="5"/>
  <c r="E118" i="5" s="1"/>
  <c r="J37" i="4"/>
  <c r="J36" i="4"/>
  <c r="AY97" i="1" s="1"/>
  <c r="J35" i="4"/>
  <c r="AX97" i="1"/>
  <c r="BI257" i="4"/>
  <c r="BH257" i="4"/>
  <c r="BG257" i="4"/>
  <c r="BF257" i="4"/>
  <c r="T257" i="4"/>
  <c r="R257" i="4"/>
  <c r="P257" i="4"/>
  <c r="BI256" i="4"/>
  <c r="BH256" i="4"/>
  <c r="BG256" i="4"/>
  <c r="BF256" i="4"/>
  <c r="T256" i="4"/>
  <c r="R256" i="4"/>
  <c r="P256" i="4"/>
  <c r="BI255" i="4"/>
  <c r="BH255" i="4"/>
  <c r="BG255" i="4"/>
  <c r="BF255" i="4"/>
  <c r="T255" i="4"/>
  <c r="R255" i="4"/>
  <c r="P255" i="4"/>
  <c r="BI253" i="4"/>
  <c r="BH253" i="4"/>
  <c r="BG253" i="4"/>
  <c r="BF253" i="4"/>
  <c r="T253" i="4"/>
  <c r="R253" i="4"/>
  <c r="P253" i="4"/>
  <c r="BI252" i="4"/>
  <c r="BH252" i="4"/>
  <c r="BG252" i="4"/>
  <c r="BF252" i="4"/>
  <c r="T252" i="4"/>
  <c r="R252" i="4"/>
  <c r="P252" i="4"/>
  <c r="BI250" i="4"/>
  <c r="BH250" i="4"/>
  <c r="BG250" i="4"/>
  <c r="BF250" i="4"/>
  <c r="T250" i="4"/>
  <c r="R250" i="4"/>
  <c r="P250" i="4"/>
  <c r="BI249" i="4"/>
  <c r="BH249" i="4"/>
  <c r="BG249" i="4"/>
  <c r="BF249" i="4"/>
  <c r="T249" i="4"/>
  <c r="R249" i="4"/>
  <c r="P249" i="4"/>
  <c r="BI247" i="4"/>
  <c r="BH247" i="4"/>
  <c r="BG247" i="4"/>
  <c r="BF247" i="4"/>
  <c r="T247" i="4"/>
  <c r="R247" i="4"/>
  <c r="P247" i="4"/>
  <c r="BI246" i="4"/>
  <c r="BH246" i="4"/>
  <c r="BG246" i="4"/>
  <c r="BF246" i="4"/>
  <c r="T246" i="4"/>
  <c r="R246" i="4"/>
  <c r="P246" i="4"/>
  <c r="BI245" i="4"/>
  <c r="BH245" i="4"/>
  <c r="BG245" i="4"/>
  <c r="BF245" i="4"/>
  <c r="T245" i="4"/>
  <c r="R245" i="4"/>
  <c r="P245" i="4"/>
  <c r="BI243" i="4"/>
  <c r="BH243" i="4"/>
  <c r="BG243" i="4"/>
  <c r="BF243" i="4"/>
  <c r="T243" i="4"/>
  <c r="R243" i="4"/>
  <c r="P243" i="4"/>
  <c r="BI242" i="4"/>
  <c r="BH242" i="4"/>
  <c r="BG242" i="4"/>
  <c r="BF242" i="4"/>
  <c r="T242" i="4"/>
  <c r="R242" i="4"/>
  <c r="P242" i="4"/>
  <c r="BI239" i="4"/>
  <c r="BH239" i="4"/>
  <c r="BG239" i="4"/>
  <c r="BF239" i="4"/>
  <c r="T239" i="4"/>
  <c r="R239" i="4"/>
  <c r="P239" i="4"/>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6" i="4"/>
  <c r="BH226" i="4"/>
  <c r="BG226" i="4"/>
  <c r="BF226" i="4"/>
  <c r="T226" i="4"/>
  <c r="R226" i="4"/>
  <c r="P226" i="4"/>
  <c r="BI225" i="4"/>
  <c r="BH225" i="4"/>
  <c r="BG225" i="4"/>
  <c r="BF225" i="4"/>
  <c r="T225" i="4"/>
  <c r="R225" i="4"/>
  <c r="P225" i="4"/>
  <c r="BI223" i="4"/>
  <c r="BH223" i="4"/>
  <c r="BG223" i="4"/>
  <c r="BF223" i="4"/>
  <c r="T223" i="4"/>
  <c r="R223" i="4"/>
  <c r="P223"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202" i="4"/>
  <c r="BH202" i="4"/>
  <c r="BG202" i="4"/>
  <c r="BF202" i="4"/>
  <c r="T202" i="4"/>
  <c r="R202" i="4"/>
  <c r="P202" i="4"/>
  <c r="BI200" i="4"/>
  <c r="BH200" i="4"/>
  <c r="BG200" i="4"/>
  <c r="BF200" i="4"/>
  <c r="T200" i="4"/>
  <c r="R200" i="4"/>
  <c r="P200" i="4"/>
  <c r="BI198" i="4"/>
  <c r="BH198" i="4"/>
  <c r="BG198" i="4"/>
  <c r="BF198" i="4"/>
  <c r="T198" i="4"/>
  <c r="R198" i="4"/>
  <c r="P198" i="4"/>
  <c r="BI196" i="4"/>
  <c r="BH196" i="4"/>
  <c r="BG196" i="4"/>
  <c r="BF196" i="4"/>
  <c r="T196" i="4"/>
  <c r="R196" i="4"/>
  <c r="P196" i="4"/>
  <c r="BI195" i="4"/>
  <c r="BH195" i="4"/>
  <c r="BG195" i="4"/>
  <c r="BF195" i="4"/>
  <c r="T195" i="4"/>
  <c r="R195" i="4"/>
  <c r="P195" i="4"/>
  <c r="BI192" i="4"/>
  <c r="BH192" i="4"/>
  <c r="BG192" i="4"/>
  <c r="BF192" i="4"/>
  <c r="T192" i="4"/>
  <c r="T191" i="4" s="1"/>
  <c r="R192" i="4"/>
  <c r="R191" i="4"/>
  <c r="P192" i="4"/>
  <c r="P191" i="4" s="1"/>
  <c r="BI189" i="4"/>
  <c r="BH189" i="4"/>
  <c r="BG189" i="4"/>
  <c r="BF189" i="4"/>
  <c r="T189" i="4"/>
  <c r="R189" i="4"/>
  <c r="P189"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80" i="4"/>
  <c r="BH180" i="4"/>
  <c r="BG180" i="4"/>
  <c r="BF180" i="4"/>
  <c r="T180" i="4"/>
  <c r="R180" i="4"/>
  <c r="P180" i="4"/>
  <c r="BI179" i="4"/>
  <c r="BH179" i="4"/>
  <c r="BG179" i="4"/>
  <c r="BF179" i="4"/>
  <c r="T179" i="4"/>
  <c r="R179" i="4"/>
  <c r="P179" i="4"/>
  <c r="BI177" i="4"/>
  <c r="BH177" i="4"/>
  <c r="BG177" i="4"/>
  <c r="BF177" i="4"/>
  <c r="T177" i="4"/>
  <c r="R177" i="4"/>
  <c r="P177" i="4"/>
  <c r="BI176" i="4"/>
  <c r="BH176" i="4"/>
  <c r="BG176" i="4"/>
  <c r="BF176" i="4"/>
  <c r="T176" i="4"/>
  <c r="R176" i="4"/>
  <c r="P176" i="4"/>
  <c r="BI175" i="4"/>
  <c r="BH175" i="4"/>
  <c r="BG175" i="4"/>
  <c r="BF175" i="4"/>
  <c r="T175" i="4"/>
  <c r="R175" i="4"/>
  <c r="P175" i="4"/>
  <c r="BI167" i="4"/>
  <c r="BH167" i="4"/>
  <c r="BG167" i="4"/>
  <c r="BF167" i="4"/>
  <c r="T167" i="4"/>
  <c r="R167" i="4"/>
  <c r="P167" i="4"/>
  <c r="BI166" i="4"/>
  <c r="BH166" i="4"/>
  <c r="BG166" i="4"/>
  <c r="BF166" i="4"/>
  <c r="T166" i="4"/>
  <c r="R166" i="4"/>
  <c r="P166" i="4"/>
  <c r="BI164" i="4"/>
  <c r="BH164" i="4"/>
  <c r="BG164" i="4"/>
  <c r="BF164" i="4"/>
  <c r="T164" i="4"/>
  <c r="R164" i="4"/>
  <c r="P164" i="4"/>
  <c r="BI162" i="4"/>
  <c r="BH162" i="4"/>
  <c r="BG162" i="4"/>
  <c r="BF162" i="4"/>
  <c r="T162" i="4"/>
  <c r="R162" i="4"/>
  <c r="P162" i="4"/>
  <c r="BI161" i="4"/>
  <c r="BH161" i="4"/>
  <c r="BG161" i="4"/>
  <c r="BF161" i="4"/>
  <c r="T161" i="4"/>
  <c r="R161" i="4"/>
  <c r="P161" i="4"/>
  <c r="BI159" i="4"/>
  <c r="BH159" i="4"/>
  <c r="BG159" i="4"/>
  <c r="BF159" i="4"/>
  <c r="T159" i="4"/>
  <c r="R159" i="4"/>
  <c r="P159" i="4"/>
  <c r="BI158" i="4"/>
  <c r="BH158" i="4"/>
  <c r="BG158" i="4"/>
  <c r="BF158" i="4"/>
  <c r="T158" i="4"/>
  <c r="R158" i="4"/>
  <c r="P158" i="4"/>
  <c r="BI149" i="4"/>
  <c r="BH149" i="4"/>
  <c r="BG149" i="4"/>
  <c r="BF149" i="4"/>
  <c r="T149" i="4"/>
  <c r="R149" i="4"/>
  <c r="P149" i="4"/>
  <c r="BI148" i="4"/>
  <c r="BH148" i="4"/>
  <c r="BG148" i="4"/>
  <c r="BF148" i="4"/>
  <c r="T148" i="4"/>
  <c r="R148" i="4"/>
  <c r="P148" i="4"/>
  <c r="BI138" i="4"/>
  <c r="BH138" i="4"/>
  <c r="BG138" i="4"/>
  <c r="BF138" i="4"/>
  <c r="T138" i="4"/>
  <c r="R138" i="4"/>
  <c r="P138" i="4"/>
  <c r="BI133" i="4"/>
  <c r="BH133" i="4"/>
  <c r="BG133" i="4"/>
  <c r="BF133" i="4"/>
  <c r="T133" i="4"/>
  <c r="R133" i="4"/>
  <c r="P133" i="4"/>
  <c r="J127" i="4"/>
  <c r="F126" i="4"/>
  <c r="F124" i="4"/>
  <c r="E122" i="4"/>
  <c r="J92" i="4"/>
  <c r="F91" i="4"/>
  <c r="F89" i="4"/>
  <c r="E87" i="4"/>
  <c r="J21" i="4"/>
  <c r="E21" i="4"/>
  <c r="J91" i="4" s="1"/>
  <c r="J20" i="4"/>
  <c r="J18" i="4"/>
  <c r="E18" i="4"/>
  <c r="F92" i="4" s="1"/>
  <c r="J17" i="4"/>
  <c r="J12" i="4"/>
  <c r="J124" i="4"/>
  <c r="E7" i="4"/>
  <c r="E85" i="4" s="1"/>
  <c r="J37" i="3"/>
  <c r="J36" i="3"/>
  <c r="AY96" i="1" s="1"/>
  <c r="J35" i="3"/>
  <c r="AX96" i="1"/>
  <c r="BI647" i="3"/>
  <c r="BH647" i="3"/>
  <c r="BG647" i="3"/>
  <c r="BF647" i="3"/>
  <c r="T647" i="3"/>
  <c r="R647" i="3"/>
  <c r="P647" i="3"/>
  <c r="BI646" i="3"/>
  <c r="BH646" i="3"/>
  <c r="BG646" i="3"/>
  <c r="BF646" i="3"/>
  <c r="T646" i="3"/>
  <c r="R646" i="3"/>
  <c r="P646" i="3"/>
  <c r="BI644" i="3"/>
  <c r="BH644" i="3"/>
  <c r="BG644" i="3"/>
  <c r="BF644" i="3"/>
  <c r="T644" i="3"/>
  <c r="R644" i="3"/>
  <c r="P644" i="3"/>
  <c r="BI641" i="3"/>
  <c r="BH641" i="3"/>
  <c r="BG641" i="3"/>
  <c r="BF641" i="3"/>
  <c r="T641" i="3"/>
  <c r="R641" i="3"/>
  <c r="P641" i="3"/>
  <c r="BI640" i="3"/>
  <c r="BH640" i="3"/>
  <c r="BG640" i="3"/>
  <c r="BF640" i="3"/>
  <c r="T640" i="3"/>
  <c r="R640" i="3"/>
  <c r="P640" i="3"/>
  <c r="BI639" i="3"/>
  <c r="BH639" i="3"/>
  <c r="BG639" i="3"/>
  <c r="BF639" i="3"/>
  <c r="T639" i="3"/>
  <c r="R639" i="3"/>
  <c r="P639" i="3"/>
  <c r="BI638" i="3"/>
  <c r="BH638" i="3"/>
  <c r="BG638" i="3"/>
  <c r="BF638" i="3"/>
  <c r="T638" i="3"/>
  <c r="R638" i="3"/>
  <c r="P638" i="3"/>
  <c r="BI637" i="3"/>
  <c r="BH637" i="3"/>
  <c r="BG637" i="3"/>
  <c r="BF637" i="3"/>
  <c r="T637" i="3"/>
  <c r="R637" i="3"/>
  <c r="P637" i="3"/>
  <c r="BI635" i="3"/>
  <c r="BH635" i="3"/>
  <c r="BG635" i="3"/>
  <c r="BF635" i="3"/>
  <c r="T635" i="3"/>
  <c r="R635" i="3"/>
  <c r="P635" i="3"/>
  <c r="BI634" i="3"/>
  <c r="BH634" i="3"/>
  <c r="BG634" i="3"/>
  <c r="BF634" i="3"/>
  <c r="T634" i="3"/>
  <c r="R634" i="3"/>
  <c r="P634" i="3"/>
  <c r="BI632" i="3"/>
  <c r="BH632" i="3"/>
  <c r="BG632" i="3"/>
  <c r="BF632" i="3"/>
  <c r="T632" i="3"/>
  <c r="R632" i="3"/>
  <c r="P632" i="3"/>
  <c r="BI631" i="3"/>
  <c r="BH631" i="3"/>
  <c r="BG631" i="3"/>
  <c r="BF631" i="3"/>
  <c r="T631" i="3"/>
  <c r="R631" i="3"/>
  <c r="P631" i="3"/>
  <c r="BI630" i="3"/>
  <c r="BH630" i="3"/>
  <c r="BG630" i="3"/>
  <c r="BF630" i="3"/>
  <c r="T630" i="3"/>
  <c r="R630" i="3"/>
  <c r="P630" i="3"/>
  <c r="BI629" i="3"/>
  <c r="BH629" i="3"/>
  <c r="BG629" i="3"/>
  <c r="BF629" i="3"/>
  <c r="T629" i="3"/>
  <c r="R629" i="3"/>
  <c r="P629" i="3"/>
  <c r="BI628" i="3"/>
  <c r="BH628" i="3"/>
  <c r="BG628" i="3"/>
  <c r="BF628" i="3"/>
  <c r="T628" i="3"/>
  <c r="R628" i="3"/>
  <c r="P628" i="3"/>
  <c r="BI627" i="3"/>
  <c r="BH627" i="3"/>
  <c r="BG627" i="3"/>
  <c r="BF627" i="3"/>
  <c r="T627" i="3"/>
  <c r="R627" i="3"/>
  <c r="P627" i="3"/>
  <c r="BI626" i="3"/>
  <c r="BH626" i="3"/>
  <c r="BG626" i="3"/>
  <c r="BF626" i="3"/>
  <c r="T626" i="3"/>
  <c r="R626" i="3"/>
  <c r="P626" i="3"/>
  <c r="BI624" i="3"/>
  <c r="BH624" i="3"/>
  <c r="BG624" i="3"/>
  <c r="BF624" i="3"/>
  <c r="T624" i="3"/>
  <c r="R624" i="3"/>
  <c r="P624" i="3"/>
  <c r="BI620" i="3"/>
  <c r="BH620" i="3"/>
  <c r="BG620" i="3"/>
  <c r="BF620" i="3"/>
  <c r="T620" i="3"/>
  <c r="R620" i="3"/>
  <c r="P620" i="3"/>
  <c r="BI618" i="3"/>
  <c r="BH618" i="3"/>
  <c r="BG618" i="3"/>
  <c r="BF618" i="3"/>
  <c r="T618" i="3"/>
  <c r="R618" i="3"/>
  <c r="P618" i="3"/>
  <c r="BI613" i="3"/>
  <c r="BH613" i="3"/>
  <c r="BG613" i="3"/>
  <c r="BF613" i="3"/>
  <c r="T613" i="3"/>
  <c r="R613" i="3"/>
  <c r="P613" i="3"/>
  <c r="BI611" i="3"/>
  <c r="BH611" i="3"/>
  <c r="BG611" i="3"/>
  <c r="BF611" i="3"/>
  <c r="T611" i="3"/>
  <c r="R611" i="3"/>
  <c r="P611" i="3"/>
  <c r="BI610" i="3"/>
  <c r="BH610" i="3"/>
  <c r="BG610" i="3"/>
  <c r="BF610" i="3"/>
  <c r="T610" i="3"/>
  <c r="R610" i="3"/>
  <c r="P610" i="3"/>
  <c r="BI608" i="3"/>
  <c r="BH608" i="3"/>
  <c r="BG608" i="3"/>
  <c r="BF608" i="3"/>
  <c r="T608" i="3"/>
  <c r="R608" i="3"/>
  <c r="P608" i="3"/>
  <c r="BI604" i="3"/>
  <c r="BH604" i="3"/>
  <c r="BG604" i="3"/>
  <c r="BF604" i="3"/>
  <c r="T604" i="3"/>
  <c r="R604" i="3"/>
  <c r="P604" i="3"/>
  <c r="BI603" i="3"/>
  <c r="BH603" i="3"/>
  <c r="BG603" i="3"/>
  <c r="BF603" i="3"/>
  <c r="T603" i="3"/>
  <c r="R603" i="3"/>
  <c r="P603" i="3"/>
  <c r="BI596" i="3"/>
  <c r="BH596" i="3"/>
  <c r="BG596" i="3"/>
  <c r="BF596" i="3"/>
  <c r="T596" i="3"/>
  <c r="R596" i="3"/>
  <c r="P596" i="3"/>
  <c r="BI594" i="3"/>
  <c r="BH594" i="3"/>
  <c r="BG594" i="3"/>
  <c r="BF594" i="3"/>
  <c r="T594" i="3"/>
  <c r="R594" i="3"/>
  <c r="P594" i="3"/>
  <c r="BI592" i="3"/>
  <c r="BH592" i="3"/>
  <c r="BG592" i="3"/>
  <c r="BF592" i="3"/>
  <c r="T592" i="3"/>
  <c r="R592" i="3"/>
  <c r="P592" i="3"/>
  <c r="BI590" i="3"/>
  <c r="BH590" i="3"/>
  <c r="BG590" i="3"/>
  <c r="BF590" i="3"/>
  <c r="T590" i="3"/>
  <c r="R590" i="3"/>
  <c r="P590" i="3"/>
  <c r="BI588" i="3"/>
  <c r="BH588" i="3"/>
  <c r="BG588" i="3"/>
  <c r="BF588" i="3"/>
  <c r="T588" i="3"/>
  <c r="R588" i="3"/>
  <c r="P588" i="3"/>
  <c r="BI586" i="3"/>
  <c r="BH586" i="3"/>
  <c r="BG586" i="3"/>
  <c r="BF586" i="3"/>
  <c r="T586" i="3"/>
  <c r="R586" i="3"/>
  <c r="P586" i="3"/>
  <c r="BI585" i="3"/>
  <c r="BH585" i="3"/>
  <c r="BG585" i="3"/>
  <c r="BF585" i="3"/>
  <c r="T585" i="3"/>
  <c r="R585" i="3"/>
  <c r="P585" i="3"/>
  <c r="BI583" i="3"/>
  <c r="BH583" i="3"/>
  <c r="BG583" i="3"/>
  <c r="BF583" i="3"/>
  <c r="T583" i="3"/>
  <c r="R583" i="3"/>
  <c r="P583" i="3"/>
  <c r="BI582" i="3"/>
  <c r="BH582" i="3"/>
  <c r="BG582" i="3"/>
  <c r="BF582" i="3"/>
  <c r="T582" i="3"/>
  <c r="R582" i="3"/>
  <c r="P582" i="3"/>
  <c r="BI581" i="3"/>
  <c r="BH581" i="3"/>
  <c r="BG581" i="3"/>
  <c r="BF581" i="3"/>
  <c r="T581" i="3"/>
  <c r="R581" i="3"/>
  <c r="P581" i="3"/>
  <c r="BI580" i="3"/>
  <c r="BH580" i="3"/>
  <c r="BG580" i="3"/>
  <c r="BF580" i="3"/>
  <c r="T580" i="3"/>
  <c r="R580" i="3"/>
  <c r="P580" i="3"/>
  <c r="BI578" i="3"/>
  <c r="BH578" i="3"/>
  <c r="BG578" i="3"/>
  <c r="BF578" i="3"/>
  <c r="T578" i="3"/>
  <c r="R578" i="3"/>
  <c r="P578" i="3"/>
  <c r="BI577" i="3"/>
  <c r="BH577" i="3"/>
  <c r="BG577" i="3"/>
  <c r="BF577" i="3"/>
  <c r="T577" i="3"/>
  <c r="R577" i="3"/>
  <c r="P577" i="3"/>
  <c r="BI575" i="3"/>
  <c r="BH575" i="3"/>
  <c r="BG575" i="3"/>
  <c r="BF575" i="3"/>
  <c r="T575" i="3"/>
  <c r="R575" i="3"/>
  <c r="P575" i="3"/>
  <c r="BI574" i="3"/>
  <c r="BH574" i="3"/>
  <c r="BG574" i="3"/>
  <c r="BF574" i="3"/>
  <c r="T574" i="3"/>
  <c r="R574" i="3"/>
  <c r="P574" i="3"/>
  <c r="BI573" i="3"/>
  <c r="BH573" i="3"/>
  <c r="BG573" i="3"/>
  <c r="BF573" i="3"/>
  <c r="T573" i="3"/>
  <c r="R573" i="3"/>
  <c r="P573" i="3"/>
  <c r="BI572" i="3"/>
  <c r="BH572" i="3"/>
  <c r="BG572" i="3"/>
  <c r="BF572" i="3"/>
  <c r="T572" i="3"/>
  <c r="R572" i="3"/>
  <c r="P572" i="3"/>
  <c r="BI570" i="3"/>
  <c r="BH570" i="3"/>
  <c r="BG570" i="3"/>
  <c r="BF570" i="3"/>
  <c r="T570" i="3"/>
  <c r="R570" i="3"/>
  <c r="P570" i="3"/>
  <c r="BI568" i="3"/>
  <c r="BH568" i="3"/>
  <c r="BG568" i="3"/>
  <c r="BF568" i="3"/>
  <c r="T568" i="3"/>
  <c r="R568" i="3"/>
  <c r="P568" i="3"/>
  <c r="BI567" i="3"/>
  <c r="BH567" i="3"/>
  <c r="BG567" i="3"/>
  <c r="BF567" i="3"/>
  <c r="T567" i="3"/>
  <c r="R567" i="3"/>
  <c r="P567" i="3"/>
  <c r="BI564" i="3"/>
  <c r="BH564" i="3"/>
  <c r="BG564" i="3"/>
  <c r="BF564" i="3"/>
  <c r="T564" i="3"/>
  <c r="R564" i="3"/>
  <c r="P564" i="3"/>
  <c r="BI562" i="3"/>
  <c r="BH562" i="3"/>
  <c r="BG562" i="3"/>
  <c r="BF562" i="3"/>
  <c r="T562" i="3"/>
  <c r="R562" i="3"/>
  <c r="P562" i="3"/>
  <c r="BI561" i="3"/>
  <c r="BH561" i="3"/>
  <c r="BG561" i="3"/>
  <c r="BF561" i="3"/>
  <c r="T561" i="3"/>
  <c r="R561" i="3"/>
  <c r="P561" i="3"/>
  <c r="BI559" i="3"/>
  <c r="BH559" i="3"/>
  <c r="BG559" i="3"/>
  <c r="BF559" i="3"/>
  <c r="T559" i="3"/>
  <c r="R559" i="3"/>
  <c r="P559" i="3"/>
  <c r="BI558" i="3"/>
  <c r="BH558" i="3"/>
  <c r="BG558" i="3"/>
  <c r="BF558" i="3"/>
  <c r="T558" i="3"/>
  <c r="R558" i="3"/>
  <c r="P558" i="3"/>
  <c r="BI557" i="3"/>
  <c r="BH557" i="3"/>
  <c r="BG557" i="3"/>
  <c r="BF557" i="3"/>
  <c r="T557" i="3"/>
  <c r="R557" i="3"/>
  <c r="P557" i="3"/>
  <c r="BI556" i="3"/>
  <c r="BH556" i="3"/>
  <c r="BG556" i="3"/>
  <c r="BF556" i="3"/>
  <c r="T556" i="3"/>
  <c r="R556" i="3"/>
  <c r="P556" i="3"/>
  <c r="BI554" i="3"/>
  <c r="BH554" i="3"/>
  <c r="BG554" i="3"/>
  <c r="BF554" i="3"/>
  <c r="T554" i="3"/>
  <c r="R554" i="3"/>
  <c r="P554" i="3"/>
  <c r="BI553" i="3"/>
  <c r="BH553" i="3"/>
  <c r="BG553" i="3"/>
  <c r="BF553" i="3"/>
  <c r="T553" i="3"/>
  <c r="R553" i="3"/>
  <c r="P553" i="3"/>
  <c r="BI551" i="3"/>
  <c r="BH551" i="3"/>
  <c r="BG551" i="3"/>
  <c r="BF551" i="3"/>
  <c r="T551" i="3"/>
  <c r="R551" i="3"/>
  <c r="P551" i="3"/>
  <c r="BI549" i="3"/>
  <c r="BH549" i="3"/>
  <c r="BG549" i="3"/>
  <c r="BF549" i="3"/>
  <c r="T549" i="3"/>
  <c r="R549" i="3"/>
  <c r="P549" i="3"/>
  <c r="BI548" i="3"/>
  <c r="BH548" i="3"/>
  <c r="BG548" i="3"/>
  <c r="BF548" i="3"/>
  <c r="T548" i="3"/>
  <c r="R548" i="3"/>
  <c r="P548" i="3"/>
  <c r="BI547" i="3"/>
  <c r="BH547" i="3"/>
  <c r="BG547" i="3"/>
  <c r="BF547" i="3"/>
  <c r="T547" i="3"/>
  <c r="R547" i="3"/>
  <c r="P547" i="3"/>
  <c r="BI546" i="3"/>
  <c r="BH546" i="3"/>
  <c r="BG546" i="3"/>
  <c r="BF546" i="3"/>
  <c r="T546" i="3"/>
  <c r="R546" i="3"/>
  <c r="P546" i="3"/>
  <c r="BI545" i="3"/>
  <c r="BH545" i="3"/>
  <c r="BG545" i="3"/>
  <c r="BF545" i="3"/>
  <c r="T545" i="3"/>
  <c r="R545" i="3"/>
  <c r="P545" i="3"/>
  <c r="BI544" i="3"/>
  <c r="BH544" i="3"/>
  <c r="BG544" i="3"/>
  <c r="BF544" i="3"/>
  <c r="T544" i="3"/>
  <c r="R544" i="3"/>
  <c r="P544" i="3"/>
  <c r="BI543" i="3"/>
  <c r="BH543" i="3"/>
  <c r="BG543" i="3"/>
  <c r="BF543" i="3"/>
  <c r="T543" i="3"/>
  <c r="R543" i="3"/>
  <c r="P543" i="3"/>
  <c r="BI542" i="3"/>
  <c r="BH542" i="3"/>
  <c r="BG542" i="3"/>
  <c r="BF542" i="3"/>
  <c r="T542" i="3"/>
  <c r="R542" i="3"/>
  <c r="P542" i="3"/>
  <c r="BI541" i="3"/>
  <c r="BH541" i="3"/>
  <c r="BG541" i="3"/>
  <c r="BF541" i="3"/>
  <c r="T541" i="3"/>
  <c r="R541" i="3"/>
  <c r="P541" i="3"/>
  <c r="BI539" i="3"/>
  <c r="BH539" i="3"/>
  <c r="BG539" i="3"/>
  <c r="BF539" i="3"/>
  <c r="T539" i="3"/>
  <c r="R539" i="3"/>
  <c r="P539" i="3"/>
  <c r="BI538" i="3"/>
  <c r="BH538" i="3"/>
  <c r="BG538" i="3"/>
  <c r="BF538" i="3"/>
  <c r="T538" i="3"/>
  <c r="R538" i="3"/>
  <c r="P538" i="3"/>
  <c r="BI537" i="3"/>
  <c r="BH537" i="3"/>
  <c r="BG537" i="3"/>
  <c r="BF537" i="3"/>
  <c r="T537" i="3"/>
  <c r="R537" i="3"/>
  <c r="P537" i="3"/>
  <c r="BI535" i="3"/>
  <c r="BH535" i="3"/>
  <c r="BG535" i="3"/>
  <c r="BF535" i="3"/>
  <c r="T535" i="3"/>
  <c r="R535" i="3"/>
  <c r="P535" i="3"/>
  <c r="BI533" i="3"/>
  <c r="BH533" i="3"/>
  <c r="BG533" i="3"/>
  <c r="BF533" i="3"/>
  <c r="T533" i="3"/>
  <c r="R533" i="3"/>
  <c r="P533" i="3"/>
  <c r="BI532" i="3"/>
  <c r="BH532" i="3"/>
  <c r="BG532" i="3"/>
  <c r="BF532" i="3"/>
  <c r="T532" i="3"/>
  <c r="R532" i="3"/>
  <c r="P532" i="3"/>
  <c r="BI530" i="3"/>
  <c r="BH530" i="3"/>
  <c r="BG530" i="3"/>
  <c r="BF530" i="3"/>
  <c r="T530" i="3"/>
  <c r="R530" i="3"/>
  <c r="P530" i="3"/>
  <c r="BI529" i="3"/>
  <c r="BH529" i="3"/>
  <c r="BG529" i="3"/>
  <c r="BF529" i="3"/>
  <c r="T529" i="3"/>
  <c r="R529" i="3"/>
  <c r="P529" i="3"/>
  <c r="BI528" i="3"/>
  <c r="BH528" i="3"/>
  <c r="BG528" i="3"/>
  <c r="BF528" i="3"/>
  <c r="T528" i="3"/>
  <c r="R528" i="3"/>
  <c r="P528" i="3"/>
  <c r="BI527" i="3"/>
  <c r="BH527" i="3"/>
  <c r="BG527" i="3"/>
  <c r="BF527" i="3"/>
  <c r="T527" i="3"/>
  <c r="R527" i="3"/>
  <c r="P527" i="3"/>
  <c r="BI526" i="3"/>
  <c r="BH526" i="3"/>
  <c r="BG526" i="3"/>
  <c r="BF526" i="3"/>
  <c r="T526" i="3"/>
  <c r="R526" i="3"/>
  <c r="P526" i="3"/>
  <c r="BI525" i="3"/>
  <c r="BH525" i="3"/>
  <c r="BG525" i="3"/>
  <c r="BF525" i="3"/>
  <c r="T525" i="3"/>
  <c r="R525" i="3"/>
  <c r="P525" i="3"/>
  <c r="BI524" i="3"/>
  <c r="BH524" i="3"/>
  <c r="BG524" i="3"/>
  <c r="BF524" i="3"/>
  <c r="T524" i="3"/>
  <c r="R524" i="3"/>
  <c r="P524" i="3"/>
  <c r="BI523" i="3"/>
  <c r="BH523" i="3"/>
  <c r="BG523" i="3"/>
  <c r="BF523" i="3"/>
  <c r="T523" i="3"/>
  <c r="R523" i="3"/>
  <c r="P523" i="3"/>
  <c r="BI522" i="3"/>
  <c r="BH522" i="3"/>
  <c r="BG522" i="3"/>
  <c r="BF522" i="3"/>
  <c r="T522" i="3"/>
  <c r="R522" i="3"/>
  <c r="P522" i="3"/>
  <c r="BI521" i="3"/>
  <c r="BH521" i="3"/>
  <c r="BG521" i="3"/>
  <c r="BF521" i="3"/>
  <c r="T521" i="3"/>
  <c r="R521" i="3"/>
  <c r="P521" i="3"/>
  <c r="BI520" i="3"/>
  <c r="BH520" i="3"/>
  <c r="BG520" i="3"/>
  <c r="BF520" i="3"/>
  <c r="T520" i="3"/>
  <c r="R520" i="3"/>
  <c r="P520" i="3"/>
  <c r="BI519" i="3"/>
  <c r="BH519" i="3"/>
  <c r="BG519" i="3"/>
  <c r="BF519" i="3"/>
  <c r="T519" i="3"/>
  <c r="R519" i="3"/>
  <c r="P519" i="3"/>
  <c r="BI518" i="3"/>
  <c r="BH518" i="3"/>
  <c r="BG518" i="3"/>
  <c r="BF518" i="3"/>
  <c r="T518" i="3"/>
  <c r="R518" i="3"/>
  <c r="P518" i="3"/>
  <c r="BI517" i="3"/>
  <c r="BH517" i="3"/>
  <c r="BG517" i="3"/>
  <c r="BF517" i="3"/>
  <c r="T517" i="3"/>
  <c r="R517" i="3"/>
  <c r="P517" i="3"/>
  <c r="BI516" i="3"/>
  <c r="BH516" i="3"/>
  <c r="BG516" i="3"/>
  <c r="BF516" i="3"/>
  <c r="T516" i="3"/>
  <c r="R516" i="3"/>
  <c r="P516" i="3"/>
  <c r="BI515" i="3"/>
  <c r="BH515" i="3"/>
  <c r="BG515" i="3"/>
  <c r="BF515" i="3"/>
  <c r="T515" i="3"/>
  <c r="R515" i="3"/>
  <c r="P515" i="3"/>
  <c r="BI514" i="3"/>
  <c r="BH514" i="3"/>
  <c r="BG514" i="3"/>
  <c r="BF514" i="3"/>
  <c r="T514" i="3"/>
  <c r="R514" i="3"/>
  <c r="P514" i="3"/>
  <c r="BI510" i="3"/>
  <c r="BH510" i="3"/>
  <c r="BG510" i="3"/>
  <c r="BF510" i="3"/>
  <c r="T510" i="3"/>
  <c r="R510" i="3"/>
  <c r="P510" i="3"/>
  <c r="BI509" i="3"/>
  <c r="BH509" i="3"/>
  <c r="BG509" i="3"/>
  <c r="BF509" i="3"/>
  <c r="T509" i="3"/>
  <c r="R509" i="3"/>
  <c r="P509" i="3"/>
  <c r="BI507" i="3"/>
  <c r="BH507" i="3"/>
  <c r="BG507" i="3"/>
  <c r="BF507" i="3"/>
  <c r="T507" i="3"/>
  <c r="R507" i="3"/>
  <c r="P507" i="3"/>
  <c r="BI505" i="3"/>
  <c r="BH505" i="3"/>
  <c r="BG505" i="3"/>
  <c r="BF505" i="3"/>
  <c r="T505" i="3"/>
  <c r="R505" i="3"/>
  <c r="P505" i="3"/>
  <c r="BI504" i="3"/>
  <c r="BH504" i="3"/>
  <c r="BG504" i="3"/>
  <c r="BF504" i="3"/>
  <c r="T504" i="3"/>
  <c r="R504" i="3"/>
  <c r="P504" i="3"/>
  <c r="BI502" i="3"/>
  <c r="BH502" i="3"/>
  <c r="BG502" i="3"/>
  <c r="BF502" i="3"/>
  <c r="T502" i="3"/>
  <c r="R502" i="3"/>
  <c r="P502" i="3"/>
  <c r="BI501" i="3"/>
  <c r="BH501" i="3"/>
  <c r="BG501" i="3"/>
  <c r="BF501" i="3"/>
  <c r="T501" i="3"/>
  <c r="R501" i="3"/>
  <c r="P501" i="3"/>
  <c r="BI499" i="3"/>
  <c r="BH499" i="3"/>
  <c r="BG499" i="3"/>
  <c r="BF499" i="3"/>
  <c r="T499" i="3"/>
  <c r="R499" i="3"/>
  <c r="P499" i="3"/>
  <c r="BI498" i="3"/>
  <c r="BH498" i="3"/>
  <c r="BG498" i="3"/>
  <c r="BF498" i="3"/>
  <c r="T498" i="3"/>
  <c r="R498" i="3"/>
  <c r="P498" i="3"/>
  <c r="BI496" i="3"/>
  <c r="BH496" i="3"/>
  <c r="BG496" i="3"/>
  <c r="BF496" i="3"/>
  <c r="T496" i="3"/>
  <c r="R496" i="3"/>
  <c r="P496" i="3"/>
  <c r="BI494" i="3"/>
  <c r="BH494" i="3"/>
  <c r="BG494" i="3"/>
  <c r="BF494" i="3"/>
  <c r="T494" i="3"/>
  <c r="R494" i="3"/>
  <c r="P494" i="3"/>
  <c r="BI492" i="3"/>
  <c r="BH492" i="3"/>
  <c r="BG492" i="3"/>
  <c r="BF492" i="3"/>
  <c r="T492" i="3"/>
  <c r="R492" i="3"/>
  <c r="P492" i="3"/>
  <c r="BI490" i="3"/>
  <c r="BH490" i="3"/>
  <c r="BG490" i="3"/>
  <c r="BF490" i="3"/>
  <c r="T490" i="3"/>
  <c r="R490" i="3"/>
  <c r="P490" i="3"/>
  <c r="BI489" i="3"/>
  <c r="BH489" i="3"/>
  <c r="BG489" i="3"/>
  <c r="BF489" i="3"/>
  <c r="T489" i="3"/>
  <c r="R489" i="3"/>
  <c r="P489" i="3"/>
  <c r="BI488" i="3"/>
  <c r="BH488" i="3"/>
  <c r="BG488" i="3"/>
  <c r="BF488" i="3"/>
  <c r="T488" i="3"/>
  <c r="R488" i="3"/>
  <c r="P488" i="3"/>
  <c r="BI486" i="3"/>
  <c r="BH486" i="3"/>
  <c r="BG486" i="3"/>
  <c r="BF486" i="3"/>
  <c r="T486" i="3"/>
  <c r="R486" i="3"/>
  <c r="P486" i="3"/>
  <c r="BI484" i="3"/>
  <c r="BH484" i="3"/>
  <c r="BG484" i="3"/>
  <c r="BF484" i="3"/>
  <c r="T484" i="3"/>
  <c r="R484" i="3"/>
  <c r="P484" i="3"/>
  <c r="BI483" i="3"/>
  <c r="BH483" i="3"/>
  <c r="BG483" i="3"/>
  <c r="BF483" i="3"/>
  <c r="T483" i="3"/>
  <c r="R483" i="3"/>
  <c r="P483" i="3"/>
  <c r="BI482" i="3"/>
  <c r="BH482" i="3"/>
  <c r="BG482" i="3"/>
  <c r="BF482" i="3"/>
  <c r="T482" i="3"/>
  <c r="R482" i="3"/>
  <c r="P482" i="3"/>
  <c r="BI481" i="3"/>
  <c r="BH481" i="3"/>
  <c r="BG481" i="3"/>
  <c r="BF481" i="3"/>
  <c r="T481" i="3"/>
  <c r="R481" i="3"/>
  <c r="P481" i="3"/>
  <c r="BI479" i="3"/>
  <c r="BH479" i="3"/>
  <c r="BG479" i="3"/>
  <c r="BF479" i="3"/>
  <c r="T479" i="3"/>
  <c r="R479" i="3"/>
  <c r="P479" i="3"/>
  <c r="BI478" i="3"/>
  <c r="BH478" i="3"/>
  <c r="BG478" i="3"/>
  <c r="BF478" i="3"/>
  <c r="T478" i="3"/>
  <c r="R478" i="3"/>
  <c r="P478" i="3"/>
  <c r="BI477" i="3"/>
  <c r="BH477" i="3"/>
  <c r="BG477" i="3"/>
  <c r="BF477" i="3"/>
  <c r="T477" i="3"/>
  <c r="R477" i="3"/>
  <c r="P477" i="3"/>
  <c r="BI476" i="3"/>
  <c r="BH476" i="3"/>
  <c r="BG476" i="3"/>
  <c r="BF476" i="3"/>
  <c r="T476" i="3"/>
  <c r="R476" i="3"/>
  <c r="P476" i="3"/>
  <c r="BI475" i="3"/>
  <c r="BH475" i="3"/>
  <c r="BG475" i="3"/>
  <c r="BF475" i="3"/>
  <c r="T475" i="3"/>
  <c r="R475" i="3"/>
  <c r="P475" i="3"/>
  <c r="BI474" i="3"/>
  <c r="BH474" i="3"/>
  <c r="BG474" i="3"/>
  <c r="BF474" i="3"/>
  <c r="T474" i="3"/>
  <c r="R474" i="3"/>
  <c r="P474" i="3"/>
  <c r="BI473" i="3"/>
  <c r="BH473" i="3"/>
  <c r="BG473" i="3"/>
  <c r="BF473" i="3"/>
  <c r="T473" i="3"/>
  <c r="R473" i="3"/>
  <c r="P473" i="3"/>
  <c r="BI472" i="3"/>
  <c r="BH472" i="3"/>
  <c r="BG472" i="3"/>
  <c r="BF472" i="3"/>
  <c r="T472" i="3"/>
  <c r="R472" i="3"/>
  <c r="P472" i="3"/>
  <c r="BI471" i="3"/>
  <c r="BH471" i="3"/>
  <c r="BG471" i="3"/>
  <c r="BF471" i="3"/>
  <c r="T471" i="3"/>
  <c r="R471" i="3"/>
  <c r="P471" i="3"/>
  <c r="BI470" i="3"/>
  <c r="BH470" i="3"/>
  <c r="BG470" i="3"/>
  <c r="BF470" i="3"/>
  <c r="T470" i="3"/>
  <c r="R470" i="3"/>
  <c r="P470" i="3"/>
  <c r="BI468" i="3"/>
  <c r="BH468" i="3"/>
  <c r="BG468" i="3"/>
  <c r="BF468" i="3"/>
  <c r="T468" i="3"/>
  <c r="R468" i="3"/>
  <c r="P468" i="3"/>
  <c r="BI467" i="3"/>
  <c r="BH467" i="3"/>
  <c r="BG467" i="3"/>
  <c r="BF467" i="3"/>
  <c r="T467" i="3"/>
  <c r="R467" i="3"/>
  <c r="P467" i="3"/>
  <c r="BI466" i="3"/>
  <c r="BH466" i="3"/>
  <c r="BG466" i="3"/>
  <c r="BF466" i="3"/>
  <c r="T466" i="3"/>
  <c r="R466" i="3"/>
  <c r="P466" i="3"/>
  <c r="BI464" i="3"/>
  <c r="BH464" i="3"/>
  <c r="BG464" i="3"/>
  <c r="BF464" i="3"/>
  <c r="T464" i="3"/>
  <c r="R464" i="3"/>
  <c r="P464" i="3"/>
  <c r="BI463" i="3"/>
  <c r="BH463" i="3"/>
  <c r="BG463" i="3"/>
  <c r="BF463" i="3"/>
  <c r="T463" i="3"/>
  <c r="R463" i="3"/>
  <c r="P463" i="3"/>
  <c r="BI462" i="3"/>
  <c r="BH462" i="3"/>
  <c r="BG462" i="3"/>
  <c r="BF462" i="3"/>
  <c r="T462" i="3"/>
  <c r="R462" i="3"/>
  <c r="P462" i="3"/>
  <c r="BI461" i="3"/>
  <c r="BH461" i="3"/>
  <c r="BG461" i="3"/>
  <c r="BF461" i="3"/>
  <c r="T461" i="3"/>
  <c r="R461" i="3"/>
  <c r="P461" i="3"/>
  <c r="BI460" i="3"/>
  <c r="BH460" i="3"/>
  <c r="BG460" i="3"/>
  <c r="BF460" i="3"/>
  <c r="T460" i="3"/>
  <c r="R460" i="3"/>
  <c r="P460" i="3"/>
  <c r="BI459" i="3"/>
  <c r="BH459" i="3"/>
  <c r="BG459" i="3"/>
  <c r="BF459" i="3"/>
  <c r="T459" i="3"/>
  <c r="R459" i="3"/>
  <c r="P459" i="3"/>
  <c r="BI456" i="3"/>
  <c r="BH456" i="3"/>
  <c r="BG456" i="3"/>
  <c r="BF456" i="3"/>
  <c r="T456" i="3"/>
  <c r="R456" i="3"/>
  <c r="P456" i="3"/>
  <c r="BI453" i="3"/>
  <c r="BH453" i="3"/>
  <c r="BG453" i="3"/>
  <c r="BF453" i="3"/>
  <c r="T453" i="3"/>
  <c r="R453" i="3"/>
  <c r="P453" i="3"/>
  <c r="BI447" i="3"/>
  <c r="BH447" i="3"/>
  <c r="BG447" i="3"/>
  <c r="BF447" i="3"/>
  <c r="T447" i="3"/>
  <c r="R447" i="3"/>
  <c r="P447" i="3"/>
  <c r="BI445" i="3"/>
  <c r="BH445" i="3"/>
  <c r="BG445" i="3"/>
  <c r="BF445" i="3"/>
  <c r="T445" i="3"/>
  <c r="R445" i="3"/>
  <c r="P445" i="3"/>
  <c r="BI444" i="3"/>
  <c r="BH444" i="3"/>
  <c r="BG444" i="3"/>
  <c r="BF444" i="3"/>
  <c r="T444" i="3"/>
  <c r="R444" i="3"/>
  <c r="P444" i="3"/>
  <c r="BI441" i="3"/>
  <c r="BH441" i="3"/>
  <c r="BG441" i="3"/>
  <c r="BF441" i="3"/>
  <c r="T441" i="3"/>
  <c r="R441" i="3"/>
  <c r="P441" i="3"/>
  <c r="BI440" i="3"/>
  <c r="BH440" i="3"/>
  <c r="BG440" i="3"/>
  <c r="BF440" i="3"/>
  <c r="T440" i="3"/>
  <c r="R440" i="3"/>
  <c r="P440" i="3"/>
  <c r="BI439" i="3"/>
  <c r="BH439" i="3"/>
  <c r="BG439" i="3"/>
  <c r="BF439" i="3"/>
  <c r="T439" i="3"/>
  <c r="R439" i="3"/>
  <c r="P439" i="3"/>
  <c r="BI438" i="3"/>
  <c r="BH438" i="3"/>
  <c r="BG438" i="3"/>
  <c r="BF438" i="3"/>
  <c r="T438" i="3"/>
  <c r="R438" i="3"/>
  <c r="P438" i="3"/>
  <c r="BI437" i="3"/>
  <c r="BH437" i="3"/>
  <c r="BG437" i="3"/>
  <c r="BF437" i="3"/>
  <c r="T437" i="3"/>
  <c r="R437" i="3"/>
  <c r="P437" i="3"/>
  <c r="BI436" i="3"/>
  <c r="BH436" i="3"/>
  <c r="BG436" i="3"/>
  <c r="BF436" i="3"/>
  <c r="T436" i="3"/>
  <c r="R436" i="3"/>
  <c r="P436" i="3"/>
  <c r="BI434" i="3"/>
  <c r="BH434" i="3"/>
  <c r="BG434" i="3"/>
  <c r="BF434" i="3"/>
  <c r="T434" i="3"/>
  <c r="R434" i="3"/>
  <c r="P434" i="3"/>
  <c r="BI432" i="3"/>
  <c r="BH432" i="3"/>
  <c r="BG432" i="3"/>
  <c r="BF432" i="3"/>
  <c r="T432" i="3"/>
  <c r="R432" i="3"/>
  <c r="P432" i="3"/>
  <c r="BI430" i="3"/>
  <c r="BH430" i="3"/>
  <c r="BG430" i="3"/>
  <c r="BF430" i="3"/>
  <c r="T430" i="3"/>
  <c r="R430" i="3"/>
  <c r="P430" i="3"/>
  <c r="BI428" i="3"/>
  <c r="BH428" i="3"/>
  <c r="BG428" i="3"/>
  <c r="BF428" i="3"/>
  <c r="T428" i="3"/>
  <c r="R428" i="3"/>
  <c r="P428" i="3"/>
  <c r="BI427" i="3"/>
  <c r="BH427" i="3"/>
  <c r="BG427" i="3"/>
  <c r="BF427" i="3"/>
  <c r="T427" i="3"/>
  <c r="R427" i="3"/>
  <c r="P427" i="3"/>
  <c r="BI426" i="3"/>
  <c r="BH426" i="3"/>
  <c r="BG426" i="3"/>
  <c r="BF426" i="3"/>
  <c r="T426" i="3"/>
  <c r="R426" i="3"/>
  <c r="P426" i="3"/>
  <c r="BI424" i="3"/>
  <c r="BH424" i="3"/>
  <c r="BG424" i="3"/>
  <c r="BF424" i="3"/>
  <c r="T424" i="3"/>
  <c r="R424" i="3"/>
  <c r="P424" i="3"/>
  <c r="BI423" i="3"/>
  <c r="BH423" i="3"/>
  <c r="BG423" i="3"/>
  <c r="BF423" i="3"/>
  <c r="T423" i="3"/>
  <c r="R423" i="3"/>
  <c r="P423" i="3"/>
  <c r="BI422" i="3"/>
  <c r="BH422" i="3"/>
  <c r="BG422" i="3"/>
  <c r="BF422" i="3"/>
  <c r="T422" i="3"/>
  <c r="R422" i="3"/>
  <c r="P422" i="3"/>
  <c r="BI421" i="3"/>
  <c r="BH421" i="3"/>
  <c r="BG421" i="3"/>
  <c r="BF421" i="3"/>
  <c r="T421" i="3"/>
  <c r="R421" i="3"/>
  <c r="P421" i="3"/>
  <c r="BI417" i="3"/>
  <c r="BH417" i="3"/>
  <c r="BG417" i="3"/>
  <c r="BF417" i="3"/>
  <c r="T417" i="3"/>
  <c r="R417" i="3"/>
  <c r="P417" i="3"/>
  <c r="BI415" i="3"/>
  <c r="BH415" i="3"/>
  <c r="BG415" i="3"/>
  <c r="BF415" i="3"/>
  <c r="T415" i="3"/>
  <c r="R415" i="3"/>
  <c r="P415" i="3"/>
  <c r="BI414" i="3"/>
  <c r="BH414" i="3"/>
  <c r="BG414" i="3"/>
  <c r="BF414" i="3"/>
  <c r="T414" i="3"/>
  <c r="R414" i="3"/>
  <c r="P414" i="3"/>
  <c r="BI413" i="3"/>
  <c r="BH413" i="3"/>
  <c r="BG413" i="3"/>
  <c r="BF413" i="3"/>
  <c r="T413" i="3"/>
  <c r="R413" i="3"/>
  <c r="P413" i="3"/>
  <c r="BI412" i="3"/>
  <c r="BH412" i="3"/>
  <c r="BG412" i="3"/>
  <c r="BF412" i="3"/>
  <c r="T412" i="3"/>
  <c r="R412" i="3"/>
  <c r="P412" i="3"/>
  <c r="BI411" i="3"/>
  <c r="BH411" i="3"/>
  <c r="BG411" i="3"/>
  <c r="BF411" i="3"/>
  <c r="T411" i="3"/>
  <c r="R411" i="3"/>
  <c r="P411" i="3"/>
  <c r="BI410" i="3"/>
  <c r="BH410" i="3"/>
  <c r="BG410" i="3"/>
  <c r="BF410" i="3"/>
  <c r="T410" i="3"/>
  <c r="R410" i="3"/>
  <c r="P410" i="3"/>
  <c r="BI409" i="3"/>
  <c r="BH409" i="3"/>
  <c r="BG409" i="3"/>
  <c r="BF409" i="3"/>
  <c r="T409" i="3"/>
  <c r="R409" i="3"/>
  <c r="P409" i="3"/>
  <c r="BI408" i="3"/>
  <c r="BH408" i="3"/>
  <c r="BG408" i="3"/>
  <c r="BF408" i="3"/>
  <c r="T408" i="3"/>
  <c r="R408" i="3"/>
  <c r="P408" i="3"/>
  <c r="BI407" i="3"/>
  <c r="BH407" i="3"/>
  <c r="BG407" i="3"/>
  <c r="BF407" i="3"/>
  <c r="T407" i="3"/>
  <c r="R407" i="3"/>
  <c r="P407" i="3"/>
  <c r="BI406" i="3"/>
  <c r="BH406" i="3"/>
  <c r="BG406" i="3"/>
  <c r="BF406" i="3"/>
  <c r="T406" i="3"/>
  <c r="R406" i="3"/>
  <c r="P406" i="3"/>
  <c r="BI404" i="3"/>
  <c r="BH404" i="3"/>
  <c r="BG404" i="3"/>
  <c r="BF404" i="3"/>
  <c r="T404" i="3"/>
  <c r="R404" i="3"/>
  <c r="P404" i="3"/>
  <c r="BI403" i="3"/>
  <c r="BH403" i="3"/>
  <c r="BG403" i="3"/>
  <c r="BF403" i="3"/>
  <c r="T403" i="3"/>
  <c r="R403" i="3"/>
  <c r="P403" i="3"/>
  <c r="BI402" i="3"/>
  <c r="BH402" i="3"/>
  <c r="BG402" i="3"/>
  <c r="BF402" i="3"/>
  <c r="T402" i="3"/>
  <c r="R402" i="3"/>
  <c r="P402" i="3"/>
  <c r="BI401" i="3"/>
  <c r="BH401" i="3"/>
  <c r="BG401" i="3"/>
  <c r="BF401" i="3"/>
  <c r="T401" i="3"/>
  <c r="R401" i="3"/>
  <c r="P401" i="3"/>
  <c r="BI400" i="3"/>
  <c r="BH400" i="3"/>
  <c r="BG400" i="3"/>
  <c r="BF400" i="3"/>
  <c r="T400" i="3"/>
  <c r="R400" i="3"/>
  <c r="P400" i="3"/>
  <c r="BI399" i="3"/>
  <c r="BH399" i="3"/>
  <c r="BG399" i="3"/>
  <c r="BF399" i="3"/>
  <c r="T399" i="3"/>
  <c r="R399" i="3"/>
  <c r="P399" i="3"/>
  <c r="BI398" i="3"/>
  <c r="BH398" i="3"/>
  <c r="BG398" i="3"/>
  <c r="BF398" i="3"/>
  <c r="T398" i="3"/>
  <c r="R398" i="3"/>
  <c r="P398" i="3"/>
  <c r="BI397" i="3"/>
  <c r="BH397" i="3"/>
  <c r="BG397" i="3"/>
  <c r="BF397" i="3"/>
  <c r="T397" i="3"/>
  <c r="R397" i="3"/>
  <c r="P397" i="3"/>
  <c r="BI396" i="3"/>
  <c r="BH396" i="3"/>
  <c r="BG396" i="3"/>
  <c r="BF396" i="3"/>
  <c r="T396" i="3"/>
  <c r="R396" i="3"/>
  <c r="P396" i="3"/>
  <c r="BI395" i="3"/>
  <c r="BH395" i="3"/>
  <c r="BG395" i="3"/>
  <c r="BF395" i="3"/>
  <c r="T395" i="3"/>
  <c r="R395" i="3"/>
  <c r="P395" i="3"/>
  <c r="BI394" i="3"/>
  <c r="BH394" i="3"/>
  <c r="BG394" i="3"/>
  <c r="BF394" i="3"/>
  <c r="T394" i="3"/>
  <c r="R394" i="3"/>
  <c r="P394" i="3"/>
  <c r="BI393" i="3"/>
  <c r="BH393" i="3"/>
  <c r="BG393" i="3"/>
  <c r="BF393" i="3"/>
  <c r="T393" i="3"/>
  <c r="R393" i="3"/>
  <c r="P393" i="3"/>
  <c r="BI392" i="3"/>
  <c r="BH392" i="3"/>
  <c r="BG392" i="3"/>
  <c r="BF392" i="3"/>
  <c r="T392" i="3"/>
  <c r="R392" i="3"/>
  <c r="P392" i="3"/>
  <c r="BI391" i="3"/>
  <c r="BH391" i="3"/>
  <c r="BG391" i="3"/>
  <c r="BF391" i="3"/>
  <c r="T391" i="3"/>
  <c r="R391" i="3"/>
  <c r="P391" i="3"/>
  <c r="BI390" i="3"/>
  <c r="BH390" i="3"/>
  <c r="BG390" i="3"/>
  <c r="BF390" i="3"/>
  <c r="T390" i="3"/>
  <c r="R390" i="3"/>
  <c r="P390" i="3"/>
  <c r="BI389" i="3"/>
  <c r="BH389" i="3"/>
  <c r="BG389" i="3"/>
  <c r="BF389" i="3"/>
  <c r="T389" i="3"/>
  <c r="R389" i="3"/>
  <c r="P389" i="3"/>
  <c r="BI388" i="3"/>
  <c r="BH388" i="3"/>
  <c r="BG388" i="3"/>
  <c r="BF388" i="3"/>
  <c r="T388" i="3"/>
  <c r="R388" i="3"/>
  <c r="P388" i="3"/>
  <c r="BI387" i="3"/>
  <c r="BH387" i="3"/>
  <c r="BG387" i="3"/>
  <c r="BF387" i="3"/>
  <c r="T387" i="3"/>
  <c r="R387" i="3"/>
  <c r="P387" i="3"/>
  <c r="BI386" i="3"/>
  <c r="BH386" i="3"/>
  <c r="BG386" i="3"/>
  <c r="BF386" i="3"/>
  <c r="T386" i="3"/>
  <c r="R386" i="3"/>
  <c r="P386" i="3"/>
  <c r="BI385" i="3"/>
  <c r="BH385" i="3"/>
  <c r="BG385" i="3"/>
  <c r="BF385" i="3"/>
  <c r="T385" i="3"/>
  <c r="R385" i="3"/>
  <c r="P385" i="3"/>
  <c r="BI384" i="3"/>
  <c r="BH384" i="3"/>
  <c r="BG384" i="3"/>
  <c r="BF384" i="3"/>
  <c r="T384" i="3"/>
  <c r="R384" i="3"/>
  <c r="P384" i="3"/>
  <c r="BI383" i="3"/>
  <c r="BH383" i="3"/>
  <c r="BG383" i="3"/>
  <c r="BF383" i="3"/>
  <c r="T383" i="3"/>
  <c r="R383" i="3"/>
  <c r="P383" i="3"/>
  <c r="BI381" i="3"/>
  <c r="BH381" i="3"/>
  <c r="BG381" i="3"/>
  <c r="BF381" i="3"/>
  <c r="T381" i="3"/>
  <c r="R381" i="3"/>
  <c r="P381" i="3"/>
  <c r="BI380" i="3"/>
  <c r="BH380" i="3"/>
  <c r="BG380" i="3"/>
  <c r="BF380" i="3"/>
  <c r="T380" i="3"/>
  <c r="R380" i="3"/>
  <c r="P380" i="3"/>
  <c r="BI378" i="3"/>
  <c r="BH378" i="3"/>
  <c r="BG378" i="3"/>
  <c r="BF378" i="3"/>
  <c r="T378" i="3"/>
  <c r="R378" i="3"/>
  <c r="P378" i="3"/>
  <c r="BI376" i="3"/>
  <c r="BH376" i="3"/>
  <c r="BG376" i="3"/>
  <c r="BF376" i="3"/>
  <c r="T376" i="3"/>
  <c r="R376" i="3"/>
  <c r="P376" i="3"/>
  <c r="BI374" i="3"/>
  <c r="BH374" i="3"/>
  <c r="BG374" i="3"/>
  <c r="BF374" i="3"/>
  <c r="T374" i="3"/>
  <c r="R374" i="3"/>
  <c r="P374" i="3"/>
  <c r="BI373" i="3"/>
  <c r="BH373" i="3"/>
  <c r="BG373" i="3"/>
  <c r="BF373" i="3"/>
  <c r="T373" i="3"/>
  <c r="R373" i="3"/>
  <c r="P373" i="3"/>
  <c r="BI372" i="3"/>
  <c r="BH372" i="3"/>
  <c r="BG372" i="3"/>
  <c r="BF372" i="3"/>
  <c r="T372" i="3"/>
  <c r="R372" i="3"/>
  <c r="P372" i="3"/>
  <c r="BI371" i="3"/>
  <c r="BH371" i="3"/>
  <c r="BG371" i="3"/>
  <c r="BF371" i="3"/>
  <c r="T371" i="3"/>
  <c r="R371" i="3"/>
  <c r="P371" i="3"/>
  <c r="BI370" i="3"/>
  <c r="BH370" i="3"/>
  <c r="BG370" i="3"/>
  <c r="BF370" i="3"/>
  <c r="T370" i="3"/>
  <c r="R370" i="3"/>
  <c r="P370" i="3"/>
  <c r="BI367" i="3"/>
  <c r="BH367" i="3"/>
  <c r="BG367" i="3"/>
  <c r="BF367" i="3"/>
  <c r="T367" i="3"/>
  <c r="R367" i="3"/>
  <c r="P367" i="3"/>
  <c r="BI366" i="3"/>
  <c r="BH366" i="3"/>
  <c r="BG366" i="3"/>
  <c r="BF366" i="3"/>
  <c r="T366" i="3"/>
  <c r="R366" i="3"/>
  <c r="P366" i="3"/>
  <c r="BI365" i="3"/>
  <c r="BH365" i="3"/>
  <c r="BG365" i="3"/>
  <c r="BF365" i="3"/>
  <c r="T365" i="3"/>
  <c r="R365" i="3"/>
  <c r="P365" i="3"/>
  <c r="BI364" i="3"/>
  <c r="BH364" i="3"/>
  <c r="BG364" i="3"/>
  <c r="BF364" i="3"/>
  <c r="T364" i="3"/>
  <c r="R364" i="3"/>
  <c r="P364" i="3"/>
  <c r="BI362" i="3"/>
  <c r="BH362" i="3"/>
  <c r="BG362" i="3"/>
  <c r="BF362" i="3"/>
  <c r="T362" i="3"/>
  <c r="R362" i="3"/>
  <c r="P362" i="3"/>
  <c r="BI361" i="3"/>
  <c r="BH361" i="3"/>
  <c r="BG361" i="3"/>
  <c r="BF361" i="3"/>
  <c r="T361" i="3"/>
  <c r="R361" i="3"/>
  <c r="P361" i="3"/>
  <c r="BI358" i="3"/>
  <c r="BH358" i="3"/>
  <c r="BG358" i="3"/>
  <c r="BF358" i="3"/>
  <c r="T358" i="3"/>
  <c r="R358" i="3"/>
  <c r="P358" i="3"/>
  <c r="BI354" i="3"/>
  <c r="BH354" i="3"/>
  <c r="BG354" i="3"/>
  <c r="BF354" i="3"/>
  <c r="T354" i="3"/>
  <c r="R354" i="3"/>
  <c r="P354" i="3"/>
  <c r="BI352" i="3"/>
  <c r="BH352" i="3"/>
  <c r="BG352" i="3"/>
  <c r="BF352" i="3"/>
  <c r="T352" i="3"/>
  <c r="R352" i="3"/>
  <c r="P352" i="3"/>
  <c r="BI346" i="3"/>
  <c r="BH346" i="3"/>
  <c r="BG346" i="3"/>
  <c r="BF346" i="3"/>
  <c r="T346" i="3"/>
  <c r="R346" i="3"/>
  <c r="P346" i="3"/>
  <c r="BI344" i="3"/>
  <c r="BH344" i="3"/>
  <c r="BG344" i="3"/>
  <c r="BF344" i="3"/>
  <c r="T344" i="3"/>
  <c r="R344" i="3"/>
  <c r="P344" i="3"/>
  <c r="BI339" i="3"/>
  <c r="BH339" i="3"/>
  <c r="BG339" i="3"/>
  <c r="BF339" i="3"/>
  <c r="T339" i="3"/>
  <c r="R339" i="3"/>
  <c r="P339" i="3"/>
  <c r="BI337" i="3"/>
  <c r="BH337" i="3"/>
  <c r="BG337" i="3"/>
  <c r="BF337" i="3"/>
  <c r="T337" i="3"/>
  <c r="R337" i="3"/>
  <c r="P337" i="3"/>
  <c r="BI335" i="3"/>
  <c r="BH335" i="3"/>
  <c r="BG335" i="3"/>
  <c r="BF335" i="3"/>
  <c r="T335" i="3"/>
  <c r="R335" i="3"/>
  <c r="P335" i="3"/>
  <c r="BI334" i="3"/>
  <c r="BH334" i="3"/>
  <c r="BG334" i="3"/>
  <c r="BF334" i="3"/>
  <c r="T334" i="3"/>
  <c r="R334" i="3"/>
  <c r="P334" i="3"/>
  <c r="BI331" i="3"/>
  <c r="BH331" i="3"/>
  <c r="BG331" i="3"/>
  <c r="BF331" i="3"/>
  <c r="T331" i="3"/>
  <c r="T330" i="3" s="1"/>
  <c r="R331" i="3"/>
  <c r="R330" i="3"/>
  <c r="P331" i="3"/>
  <c r="P330" i="3"/>
  <c r="BI328" i="3"/>
  <c r="BH328" i="3"/>
  <c r="BG328" i="3"/>
  <c r="BF328" i="3"/>
  <c r="T328" i="3"/>
  <c r="R328" i="3"/>
  <c r="P328" i="3"/>
  <c r="BI327" i="3"/>
  <c r="BH327" i="3"/>
  <c r="BG327" i="3"/>
  <c r="BF327" i="3"/>
  <c r="T327" i="3"/>
  <c r="R327" i="3"/>
  <c r="P327" i="3"/>
  <c r="BI326" i="3"/>
  <c r="BH326" i="3"/>
  <c r="BG326" i="3"/>
  <c r="BF326" i="3"/>
  <c r="T326" i="3"/>
  <c r="R326" i="3"/>
  <c r="P326" i="3"/>
  <c r="BI325" i="3"/>
  <c r="BH325" i="3"/>
  <c r="BG325" i="3"/>
  <c r="BF325" i="3"/>
  <c r="T325" i="3"/>
  <c r="R325" i="3"/>
  <c r="P325" i="3"/>
  <c r="BI324" i="3"/>
  <c r="BH324" i="3"/>
  <c r="BG324" i="3"/>
  <c r="BF324" i="3"/>
  <c r="T324" i="3"/>
  <c r="R324" i="3"/>
  <c r="P324" i="3"/>
  <c r="BI321" i="3"/>
  <c r="BH321" i="3"/>
  <c r="BG321" i="3"/>
  <c r="BF321" i="3"/>
  <c r="T321" i="3"/>
  <c r="R321" i="3"/>
  <c r="P321" i="3"/>
  <c r="BI319" i="3"/>
  <c r="BH319" i="3"/>
  <c r="BG319" i="3"/>
  <c r="BF319" i="3"/>
  <c r="T319" i="3"/>
  <c r="R319" i="3"/>
  <c r="P319"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2" i="3"/>
  <c r="BH312" i="3"/>
  <c r="BG312" i="3"/>
  <c r="BF312" i="3"/>
  <c r="T312" i="3"/>
  <c r="R312" i="3"/>
  <c r="P312" i="3"/>
  <c r="BI311" i="3"/>
  <c r="BH311" i="3"/>
  <c r="BG311" i="3"/>
  <c r="BF311" i="3"/>
  <c r="T311" i="3"/>
  <c r="R311" i="3"/>
  <c r="P311" i="3"/>
  <c r="BI310" i="3"/>
  <c r="BH310" i="3"/>
  <c r="BG310" i="3"/>
  <c r="BF310" i="3"/>
  <c r="T310" i="3"/>
  <c r="R310" i="3"/>
  <c r="P310" i="3"/>
  <c r="BI308" i="3"/>
  <c r="BH308" i="3"/>
  <c r="BG308" i="3"/>
  <c r="BF308" i="3"/>
  <c r="T308" i="3"/>
  <c r="R308" i="3"/>
  <c r="P308" i="3"/>
  <c r="BI307" i="3"/>
  <c r="BH307" i="3"/>
  <c r="BG307" i="3"/>
  <c r="BF307" i="3"/>
  <c r="T307" i="3"/>
  <c r="R307" i="3"/>
  <c r="P307" i="3"/>
  <c r="BI306" i="3"/>
  <c r="BH306" i="3"/>
  <c r="BG306" i="3"/>
  <c r="BF306" i="3"/>
  <c r="T306" i="3"/>
  <c r="R306" i="3"/>
  <c r="P306" i="3"/>
  <c r="BI305" i="3"/>
  <c r="BH305" i="3"/>
  <c r="BG305" i="3"/>
  <c r="BF305" i="3"/>
  <c r="T305" i="3"/>
  <c r="R305" i="3"/>
  <c r="P305" i="3"/>
  <c r="BI293" i="3"/>
  <c r="BH293" i="3"/>
  <c r="BG293" i="3"/>
  <c r="BF293" i="3"/>
  <c r="T293" i="3"/>
  <c r="R293" i="3"/>
  <c r="P293" i="3"/>
  <c r="BI292" i="3"/>
  <c r="BH292" i="3"/>
  <c r="BG292" i="3"/>
  <c r="BF292" i="3"/>
  <c r="T292" i="3"/>
  <c r="R292" i="3"/>
  <c r="P292" i="3"/>
  <c r="BI291" i="3"/>
  <c r="BH291" i="3"/>
  <c r="BG291" i="3"/>
  <c r="BF291" i="3"/>
  <c r="T291" i="3"/>
  <c r="R291" i="3"/>
  <c r="P291" i="3"/>
  <c r="BI290" i="3"/>
  <c r="BH290" i="3"/>
  <c r="BG290" i="3"/>
  <c r="BF290" i="3"/>
  <c r="T290" i="3"/>
  <c r="R290" i="3"/>
  <c r="P290" i="3"/>
  <c r="BI289" i="3"/>
  <c r="BH289" i="3"/>
  <c r="BG289" i="3"/>
  <c r="BF289" i="3"/>
  <c r="T289" i="3"/>
  <c r="R289" i="3"/>
  <c r="P289" i="3"/>
  <c r="BI288" i="3"/>
  <c r="BH288" i="3"/>
  <c r="BG288" i="3"/>
  <c r="BF288" i="3"/>
  <c r="T288" i="3"/>
  <c r="R288" i="3"/>
  <c r="P288" i="3"/>
  <c r="BI285" i="3"/>
  <c r="BH285" i="3"/>
  <c r="BG285" i="3"/>
  <c r="BF285" i="3"/>
  <c r="T285" i="3"/>
  <c r="R285" i="3"/>
  <c r="P285"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7" i="3"/>
  <c r="BH277" i="3"/>
  <c r="BG277" i="3"/>
  <c r="BF277" i="3"/>
  <c r="T277" i="3"/>
  <c r="R277" i="3"/>
  <c r="P277" i="3"/>
  <c r="BI276" i="3"/>
  <c r="BH276" i="3"/>
  <c r="BG276" i="3"/>
  <c r="BF276" i="3"/>
  <c r="T276" i="3"/>
  <c r="R276" i="3"/>
  <c r="P276" i="3"/>
  <c r="BI274" i="3"/>
  <c r="BH274" i="3"/>
  <c r="BG274" i="3"/>
  <c r="BF274" i="3"/>
  <c r="T274" i="3"/>
  <c r="R274" i="3"/>
  <c r="P274" i="3"/>
  <c r="BI272" i="3"/>
  <c r="BH272" i="3"/>
  <c r="BG272" i="3"/>
  <c r="BF272" i="3"/>
  <c r="T272" i="3"/>
  <c r="R272" i="3"/>
  <c r="P272" i="3"/>
  <c r="BI271" i="3"/>
  <c r="BH271" i="3"/>
  <c r="BG271" i="3"/>
  <c r="BF271" i="3"/>
  <c r="T271" i="3"/>
  <c r="R271" i="3"/>
  <c r="P271" i="3"/>
  <c r="BI270" i="3"/>
  <c r="BH270" i="3"/>
  <c r="BG270" i="3"/>
  <c r="BF270" i="3"/>
  <c r="T270" i="3"/>
  <c r="R270" i="3"/>
  <c r="P270" i="3"/>
  <c r="BI268" i="3"/>
  <c r="BH268" i="3"/>
  <c r="BG268" i="3"/>
  <c r="BF268" i="3"/>
  <c r="T268" i="3"/>
  <c r="R268" i="3"/>
  <c r="P268" i="3"/>
  <c r="BI266" i="3"/>
  <c r="BH266" i="3"/>
  <c r="BG266" i="3"/>
  <c r="BF266" i="3"/>
  <c r="T266" i="3"/>
  <c r="R266" i="3"/>
  <c r="P266" i="3"/>
  <c r="BI259" i="3"/>
  <c r="BH259" i="3"/>
  <c r="BG259" i="3"/>
  <c r="BF259" i="3"/>
  <c r="T259" i="3"/>
  <c r="R259" i="3"/>
  <c r="P259" i="3"/>
  <c r="BI257" i="3"/>
  <c r="BH257" i="3"/>
  <c r="BG257" i="3"/>
  <c r="BF257" i="3"/>
  <c r="T257" i="3"/>
  <c r="R257" i="3"/>
  <c r="P257" i="3"/>
  <c r="BI256" i="3"/>
  <c r="BH256" i="3"/>
  <c r="BG256" i="3"/>
  <c r="BF256" i="3"/>
  <c r="T256" i="3"/>
  <c r="R256" i="3"/>
  <c r="P256" i="3"/>
  <c r="BI250" i="3"/>
  <c r="BH250" i="3"/>
  <c r="BG250" i="3"/>
  <c r="BF250" i="3"/>
  <c r="T250" i="3"/>
  <c r="R250" i="3"/>
  <c r="P250" i="3"/>
  <c r="BI242" i="3"/>
  <c r="BH242" i="3"/>
  <c r="BG242" i="3"/>
  <c r="BF242" i="3"/>
  <c r="T242" i="3"/>
  <c r="R242" i="3"/>
  <c r="P242" i="3"/>
  <c r="BI241" i="3"/>
  <c r="BH241" i="3"/>
  <c r="BG241" i="3"/>
  <c r="BF241" i="3"/>
  <c r="T241" i="3"/>
  <c r="R241" i="3"/>
  <c r="P241" i="3"/>
  <c r="BI236" i="3"/>
  <c r="BH236" i="3"/>
  <c r="BG236" i="3"/>
  <c r="BF236" i="3"/>
  <c r="T236" i="3"/>
  <c r="R236" i="3"/>
  <c r="P236" i="3"/>
  <c r="BI212" i="3"/>
  <c r="BH212" i="3"/>
  <c r="BG212" i="3"/>
  <c r="BF212" i="3"/>
  <c r="T212" i="3"/>
  <c r="R212" i="3"/>
  <c r="P212" i="3"/>
  <c r="BI207" i="3"/>
  <c r="BH207" i="3"/>
  <c r="BG207" i="3"/>
  <c r="BF207" i="3"/>
  <c r="T207" i="3"/>
  <c r="R207" i="3"/>
  <c r="P207" i="3"/>
  <c r="BI204" i="3"/>
  <c r="BH204" i="3"/>
  <c r="BG204" i="3"/>
  <c r="BF204" i="3"/>
  <c r="T204" i="3"/>
  <c r="R204" i="3"/>
  <c r="P204" i="3"/>
  <c r="BI200" i="3"/>
  <c r="BH200" i="3"/>
  <c r="BG200" i="3"/>
  <c r="BF200" i="3"/>
  <c r="T200" i="3"/>
  <c r="R200" i="3"/>
  <c r="P200" i="3"/>
  <c r="BI190" i="3"/>
  <c r="BH190" i="3"/>
  <c r="BG190" i="3"/>
  <c r="BF190" i="3"/>
  <c r="T190" i="3"/>
  <c r="R190" i="3"/>
  <c r="P190" i="3"/>
  <c r="BI188" i="3"/>
  <c r="BH188" i="3"/>
  <c r="BG188" i="3"/>
  <c r="BF188" i="3"/>
  <c r="T188" i="3"/>
  <c r="R188" i="3"/>
  <c r="P188" i="3"/>
  <c r="BI177" i="3"/>
  <c r="BH177" i="3"/>
  <c r="BG177" i="3"/>
  <c r="BF177" i="3"/>
  <c r="T177" i="3"/>
  <c r="R177" i="3"/>
  <c r="P177" i="3"/>
  <c r="BI175" i="3"/>
  <c r="BH175" i="3"/>
  <c r="BG175" i="3"/>
  <c r="BF175" i="3"/>
  <c r="T175" i="3"/>
  <c r="R175" i="3"/>
  <c r="P175" i="3"/>
  <c r="BI173" i="3"/>
  <c r="BH173" i="3"/>
  <c r="BG173" i="3"/>
  <c r="BF173" i="3"/>
  <c r="T173" i="3"/>
  <c r="R173" i="3"/>
  <c r="P173" i="3"/>
  <c r="BI169" i="3"/>
  <c r="BH169" i="3"/>
  <c r="BG169" i="3"/>
  <c r="BF169" i="3"/>
  <c r="T169" i="3"/>
  <c r="R169" i="3"/>
  <c r="P169" i="3"/>
  <c r="BI160" i="3"/>
  <c r="BH160" i="3"/>
  <c r="BG160" i="3"/>
  <c r="BF160" i="3"/>
  <c r="T160" i="3"/>
  <c r="R160" i="3"/>
  <c r="P160" i="3"/>
  <c r="BI157" i="3"/>
  <c r="BH157" i="3"/>
  <c r="BG157" i="3"/>
  <c r="BF157" i="3"/>
  <c r="T157" i="3"/>
  <c r="R157" i="3"/>
  <c r="P157" i="3"/>
  <c r="BI155" i="3"/>
  <c r="BH155" i="3"/>
  <c r="BG155" i="3"/>
  <c r="BF155" i="3"/>
  <c r="T155" i="3"/>
  <c r="R155" i="3"/>
  <c r="P155" i="3"/>
  <c r="BI153" i="3"/>
  <c r="BH153" i="3"/>
  <c r="BG153" i="3"/>
  <c r="BF153" i="3"/>
  <c r="T153" i="3"/>
  <c r="R153" i="3"/>
  <c r="P153" i="3"/>
  <c r="BI152" i="3"/>
  <c r="BH152" i="3"/>
  <c r="BG152" i="3"/>
  <c r="BF152" i="3"/>
  <c r="T152" i="3"/>
  <c r="R152" i="3"/>
  <c r="P152" i="3"/>
  <c r="BI150" i="3"/>
  <c r="BH150" i="3"/>
  <c r="BG150" i="3"/>
  <c r="BF150" i="3"/>
  <c r="T150" i="3"/>
  <c r="R150" i="3"/>
  <c r="P150" i="3"/>
  <c r="BI149" i="3"/>
  <c r="BH149" i="3"/>
  <c r="BG149" i="3"/>
  <c r="BF149" i="3"/>
  <c r="T149" i="3"/>
  <c r="R149" i="3"/>
  <c r="P149" i="3"/>
  <c r="BI147" i="3"/>
  <c r="BH147" i="3"/>
  <c r="BG147" i="3"/>
  <c r="BF147" i="3"/>
  <c r="T147" i="3"/>
  <c r="R147" i="3"/>
  <c r="P147" i="3"/>
  <c r="J141" i="3"/>
  <c r="F140" i="3"/>
  <c r="F138" i="3"/>
  <c r="E136" i="3"/>
  <c r="J92" i="3"/>
  <c r="F91" i="3"/>
  <c r="F89" i="3"/>
  <c r="E87" i="3"/>
  <c r="J21" i="3"/>
  <c r="E21" i="3"/>
  <c r="J91" i="3"/>
  <c r="J20" i="3"/>
  <c r="J18" i="3"/>
  <c r="E18" i="3"/>
  <c r="F141" i="3" s="1"/>
  <c r="J17" i="3"/>
  <c r="J12" i="3"/>
  <c r="J89" i="3" s="1"/>
  <c r="E7" i="3"/>
  <c r="E134" i="3"/>
  <c r="J37" i="2"/>
  <c r="J36" i="2"/>
  <c r="AY95" i="1"/>
  <c r="J35" i="2"/>
  <c r="AX95" i="1"/>
  <c r="BI636" i="2"/>
  <c r="BH636" i="2"/>
  <c r="BG636" i="2"/>
  <c r="BF636" i="2"/>
  <c r="T636" i="2"/>
  <c r="R636" i="2"/>
  <c r="P636" i="2"/>
  <c r="BI635" i="2"/>
  <c r="BH635" i="2"/>
  <c r="BG635" i="2"/>
  <c r="BF635" i="2"/>
  <c r="T635" i="2"/>
  <c r="R635" i="2"/>
  <c r="P635" i="2"/>
  <c r="BI634" i="2"/>
  <c r="BH634" i="2"/>
  <c r="BG634" i="2"/>
  <c r="BF634" i="2"/>
  <c r="T634" i="2"/>
  <c r="R634" i="2"/>
  <c r="P634" i="2"/>
  <c r="BI631" i="2"/>
  <c r="BH631" i="2"/>
  <c r="BG631" i="2"/>
  <c r="BF631" i="2"/>
  <c r="T631" i="2"/>
  <c r="R631" i="2"/>
  <c r="P631" i="2"/>
  <c r="BI630" i="2"/>
  <c r="BH630" i="2"/>
  <c r="BG630" i="2"/>
  <c r="BF630" i="2"/>
  <c r="T630" i="2"/>
  <c r="R630" i="2"/>
  <c r="P630" i="2"/>
  <c r="BI629" i="2"/>
  <c r="BH629" i="2"/>
  <c r="BG629" i="2"/>
  <c r="BF629" i="2"/>
  <c r="T629" i="2"/>
  <c r="R629" i="2"/>
  <c r="P629" i="2"/>
  <c r="BI628" i="2"/>
  <c r="BH628" i="2"/>
  <c r="BG628" i="2"/>
  <c r="BF628" i="2"/>
  <c r="T628" i="2"/>
  <c r="R628" i="2"/>
  <c r="P628" i="2"/>
  <c r="BI627" i="2"/>
  <c r="BH627" i="2"/>
  <c r="BG627" i="2"/>
  <c r="BF627" i="2"/>
  <c r="T627" i="2"/>
  <c r="R627" i="2"/>
  <c r="P627" i="2"/>
  <c r="BI625" i="2"/>
  <c r="BH625" i="2"/>
  <c r="BG625" i="2"/>
  <c r="BF625" i="2"/>
  <c r="T625" i="2"/>
  <c r="R625" i="2"/>
  <c r="P625" i="2"/>
  <c r="BI624" i="2"/>
  <c r="BH624" i="2"/>
  <c r="BG624" i="2"/>
  <c r="BF624" i="2"/>
  <c r="T624" i="2"/>
  <c r="R624" i="2"/>
  <c r="P624" i="2"/>
  <c r="BI622" i="2"/>
  <c r="BH622" i="2"/>
  <c r="BG622" i="2"/>
  <c r="BF622" i="2"/>
  <c r="T622" i="2"/>
  <c r="R622" i="2"/>
  <c r="P622" i="2"/>
  <c r="BI621" i="2"/>
  <c r="BH621" i="2"/>
  <c r="BG621" i="2"/>
  <c r="BF621" i="2"/>
  <c r="T621" i="2"/>
  <c r="R621" i="2"/>
  <c r="P621" i="2"/>
  <c r="BI620" i="2"/>
  <c r="BH620" i="2"/>
  <c r="BG620" i="2"/>
  <c r="BF620" i="2"/>
  <c r="T620" i="2"/>
  <c r="R620" i="2"/>
  <c r="P620" i="2"/>
  <c r="BI619" i="2"/>
  <c r="BH619" i="2"/>
  <c r="BG619" i="2"/>
  <c r="BF619" i="2"/>
  <c r="T619" i="2"/>
  <c r="R619" i="2"/>
  <c r="P619" i="2"/>
  <c r="BI618" i="2"/>
  <c r="BH618" i="2"/>
  <c r="BG618" i="2"/>
  <c r="BF618" i="2"/>
  <c r="T618" i="2"/>
  <c r="R618" i="2"/>
  <c r="P618" i="2"/>
  <c r="BI617" i="2"/>
  <c r="BH617" i="2"/>
  <c r="BG617" i="2"/>
  <c r="BF617" i="2"/>
  <c r="T617" i="2"/>
  <c r="R617" i="2"/>
  <c r="P617" i="2"/>
  <c r="BI616" i="2"/>
  <c r="BH616" i="2"/>
  <c r="BG616" i="2"/>
  <c r="BF616" i="2"/>
  <c r="T616" i="2"/>
  <c r="R616" i="2"/>
  <c r="P616" i="2"/>
  <c r="BI614" i="2"/>
  <c r="BH614" i="2"/>
  <c r="BG614" i="2"/>
  <c r="BF614" i="2"/>
  <c r="T614" i="2"/>
  <c r="R614" i="2"/>
  <c r="P614" i="2"/>
  <c r="BI610" i="2"/>
  <c r="BH610" i="2"/>
  <c r="BG610" i="2"/>
  <c r="BF610" i="2"/>
  <c r="T610" i="2"/>
  <c r="R610" i="2"/>
  <c r="P610" i="2"/>
  <c r="BI608" i="2"/>
  <c r="BH608" i="2"/>
  <c r="BG608" i="2"/>
  <c r="BF608" i="2"/>
  <c r="T608" i="2"/>
  <c r="R608" i="2"/>
  <c r="P608" i="2"/>
  <c r="BI603" i="2"/>
  <c r="BH603" i="2"/>
  <c r="BG603" i="2"/>
  <c r="BF603" i="2"/>
  <c r="T603" i="2"/>
  <c r="R603" i="2"/>
  <c r="P603" i="2"/>
  <c r="BI601" i="2"/>
  <c r="BH601" i="2"/>
  <c r="BG601" i="2"/>
  <c r="BF601" i="2"/>
  <c r="T601" i="2"/>
  <c r="R601" i="2"/>
  <c r="P601" i="2"/>
  <c r="BI600" i="2"/>
  <c r="BH600" i="2"/>
  <c r="BG600" i="2"/>
  <c r="BF600" i="2"/>
  <c r="T600" i="2"/>
  <c r="R600" i="2"/>
  <c r="P600" i="2"/>
  <c r="BI598" i="2"/>
  <c r="BH598" i="2"/>
  <c r="BG598" i="2"/>
  <c r="BF598" i="2"/>
  <c r="T598" i="2"/>
  <c r="R598" i="2"/>
  <c r="P598" i="2"/>
  <c r="BI594" i="2"/>
  <c r="BH594" i="2"/>
  <c r="BG594" i="2"/>
  <c r="BF594" i="2"/>
  <c r="T594" i="2"/>
  <c r="R594" i="2"/>
  <c r="P594" i="2"/>
  <c r="BI593" i="2"/>
  <c r="BH593" i="2"/>
  <c r="BG593" i="2"/>
  <c r="BF593" i="2"/>
  <c r="T593" i="2"/>
  <c r="R593" i="2"/>
  <c r="P593" i="2"/>
  <c r="BI586" i="2"/>
  <c r="BH586" i="2"/>
  <c r="BG586" i="2"/>
  <c r="BF586" i="2"/>
  <c r="T586" i="2"/>
  <c r="R586" i="2"/>
  <c r="P586" i="2"/>
  <c r="BI584" i="2"/>
  <c r="BH584" i="2"/>
  <c r="BG584" i="2"/>
  <c r="BF584" i="2"/>
  <c r="T584" i="2"/>
  <c r="R584" i="2"/>
  <c r="P584" i="2"/>
  <c r="BI582" i="2"/>
  <c r="BH582" i="2"/>
  <c r="BG582" i="2"/>
  <c r="BF582" i="2"/>
  <c r="T582" i="2"/>
  <c r="R582" i="2"/>
  <c r="P582" i="2"/>
  <c r="BI580" i="2"/>
  <c r="BH580" i="2"/>
  <c r="BG580" i="2"/>
  <c r="BF580" i="2"/>
  <c r="T580" i="2"/>
  <c r="R580" i="2"/>
  <c r="P580" i="2"/>
  <c r="BI578" i="2"/>
  <c r="BH578" i="2"/>
  <c r="BG578" i="2"/>
  <c r="BF578" i="2"/>
  <c r="T578" i="2"/>
  <c r="R578" i="2"/>
  <c r="P578" i="2"/>
  <c r="BI576" i="2"/>
  <c r="BH576" i="2"/>
  <c r="BG576" i="2"/>
  <c r="BF576" i="2"/>
  <c r="T576" i="2"/>
  <c r="R576" i="2"/>
  <c r="P576" i="2"/>
  <c r="BI575" i="2"/>
  <c r="BH575" i="2"/>
  <c r="BG575" i="2"/>
  <c r="BF575" i="2"/>
  <c r="T575" i="2"/>
  <c r="R575" i="2"/>
  <c r="P575" i="2"/>
  <c r="BI573" i="2"/>
  <c r="BH573" i="2"/>
  <c r="BG573" i="2"/>
  <c r="BF573" i="2"/>
  <c r="T573" i="2"/>
  <c r="R573" i="2"/>
  <c r="P573" i="2"/>
  <c r="BI570" i="2"/>
  <c r="BH570" i="2"/>
  <c r="BG570" i="2"/>
  <c r="BF570" i="2"/>
  <c r="T570" i="2"/>
  <c r="R570" i="2"/>
  <c r="P570" i="2"/>
  <c r="BI569" i="2"/>
  <c r="BH569" i="2"/>
  <c r="BG569" i="2"/>
  <c r="BF569" i="2"/>
  <c r="T569" i="2"/>
  <c r="R569" i="2"/>
  <c r="P569" i="2"/>
  <c r="BI568" i="2"/>
  <c r="BH568" i="2"/>
  <c r="BG568" i="2"/>
  <c r="BF568" i="2"/>
  <c r="T568" i="2"/>
  <c r="R568" i="2"/>
  <c r="P568" i="2"/>
  <c r="BI567" i="2"/>
  <c r="BH567" i="2"/>
  <c r="BG567" i="2"/>
  <c r="BF567" i="2"/>
  <c r="T567" i="2"/>
  <c r="R567" i="2"/>
  <c r="P567" i="2"/>
  <c r="BI565" i="2"/>
  <c r="BH565" i="2"/>
  <c r="BG565" i="2"/>
  <c r="BF565" i="2"/>
  <c r="T565" i="2"/>
  <c r="R565" i="2"/>
  <c r="P565" i="2"/>
  <c r="BI564" i="2"/>
  <c r="BH564" i="2"/>
  <c r="BG564" i="2"/>
  <c r="BF564" i="2"/>
  <c r="T564" i="2"/>
  <c r="R564" i="2"/>
  <c r="P564" i="2"/>
  <c r="BI562" i="2"/>
  <c r="BH562" i="2"/>
  <c r="BG562" i="2"/>
  <c r="BF562" i="2"/>
  <c r="T562" i="2"/>
  <c r="R562" i="2"/>
  <c r="P562" i="2"/>
  <c r="BI561" i="2"/>
  <c r="BH561" i="2"/>
  <c r="BG561" i="2"/>
  <c r="BF561" i="2"/>
  <c r="T561" i="2"/>
  <c r="R561" i="2"/>
  <c r="P561" i="2"/>
  <c r="BI560" i="2"/>
  <c r="BH560" i="2"/>
  <c r="BG560" i="2"/>
  <c r="BF560" i="2"/>
  <c r="T560" i="2"/>
  <c r="R560" i="2"/>
  <c r="P560" i="2"/>
  <c r="BI559" i="2"/>
  <c r="BH559" i="2"/>
  <c r="BG559" i="2"/>
  <c r="BF559" i="2"/>
  <c r="T559" i="2"/>
  <c r="R559" i="2"/>
  <c r="P559" i="2"/>
  <c r="BI557" i="2"/>
  <c r="BH557" i="2"/>
  <c r="BG557" i="2"/>
  <c r="BF557" i="2"/>
  <c r="T557" i="2"/>
  <c r="R557" i="2"/>
  <c r="P557" i="2"/>
  <c r="BI555" i="2"/>
  <c r="BH555" i="2"/>
  <c r="BG555" i="2"/>
  <c r="BF555" i="2"/>
  <c r="T555" i="2"/>
  <c r="R555" i="2"/>
  <c r="P555" i="2"/>
  <c r="BI554" i="2"/>
  <c r="BH554" i="2"/>
  <c r="BG554" i="2"/>
  <c r="BF554" i="2"/>
  <c r="T554" i="2"/>
  <c r="R554" i="2"/>
  <c r="P554" i="2"/>
  <c r="BI551" i="2"/>
  <c r="BH551" i="2"/>
  <c r="BG551" i="2"/>
  <c r="BF551" i="2"/>
  <c r="T551" i="2"/>
  <c r="R551" i="2"/>
  <c r="P551" i="2"/>
  <c r="BI549" i="2"/>
  <c r="BH549" i="2"/>
  <c r="BG549" i="2"/>
  <c r="BF549" i="2"/>
  <c r="T549" i="2"/>
  <c r="R549" i="2"/>
  <c r="P549" i="2"/>
  <c r="BI548" i="2"/>
  <c r="BH548" i="2"/>
  <c r="BG548" i="2"/>
  <c r="BF548" i="2"/>
  <c r="T548" i="2"/>
  <c r="R548" i="2"/>
  <c r="P548" i="2"/>
  <c r="BI546" i="2"/>
  <c r="BH546" i="2"/>
  <c r="BG546" i="2"/>
  <c r="BF546" i="2"/>
  <c r="T546" i="2"/>
  <c r="R546" i="2"/>
  <c r="P546" i="2"/>
  <c r="BI545" i="2"/>
  <c r="BH545" i="2"/>
  <c r="BG545" i="2"/>
  <c r="BF545" i="2"/>
  <c r="T545" i="2"/>
  <c r="R545" i="2"/>
  <c r="P545" i="2"/>
  <c r="BI544" i="2"/>
  <c r="BH544" i="2"/>
  <c r="BG544" i="2"/>
  <c r="BF544" i="2"/>
  <c r="T544" i="2"/>
  <c r="R544" i="2"/>
  <c r="P544" i="2"/>
  <c r="BI543" i="2"/>
  <c r="BH543" i="2"/>
  <c r="BG543" i="2"/>
  <c r="BF543" i="2"/>
  <c r="T543" i="2"/>
  <c r="R543" i="2"/>
  <c r="P543" i="2"/>
  <c r="BI541" i="2"/>
  <c r="BH541" i="2"/>
  <c r="BG541" i="2"/>
  <c r="BF541" i="2"/>
  <c r="T541" i="2"/>
  <c r="R541" i="2"/>
  <c r="P541" i="2"/>
  <c r="BI540" i="2"/>
  <c r="BH540" i="2"/>
  <c r="BG540" i="2"/>
  <c r="BF540" i="2"/>
  <c r="T540" i="2"/>
  <c r="R540" i="2"/>
  <c r="P540" i="2"/>
  <c r="BI538" i="2"/>
  <c r="BH538" i="2"/>
  <c r="BG538" i="2"/>
  <c r="BF538" i="2"/>
  <c r="T538" i="2"/>
  <c r="R538" i="2"/>
  <c r="P538" i="2"/>
  <c r="BI536" i="2"/>
  <c r="BH536" i="2"/>
  <c r="BG536" i="2"/>
  <c r="BF536" i="2"/>
  <c r="T536" i="2"/>
  <c r="R536" i="2"/>
  <c r="P536" i="2"/>
  <c r="BI535" i="2"/>
  <c r="BH535" i="2"/>
  <c r="BG535" i="2"/>
  <c r="BF535" i="2"/>
  <c r="T535" i="2"/>
  <c r="R535" i="2"/>
  <c r="P535" i="2"/>
  <c r="BI534" i="2"/>
  <c r="BH534" i="2"/>
  <c r="BG534" i="2"/>
  <c r="BF534" i="2"/>
  <c r="T534" i="2"/>
  <c r="R534" i="2"/>
  <c r="P534" i="2"/>
  <c r="BI533" i="2"/>
  <c r="BH533" i="2"/>
  <c r="BG533" i="2"/>
  <c r="BF533" i="2"/>
  <c r="T533" i="2"/>
  <c r="R533" i="2"/>
  <c r="P533" i="2"/>
  <c r="BI532" i="2"/>
  <c r="BH532" i="2"/>
  <c r="BG532" i="2"/>
  <c r="BF532" i="2"/>
  <c r="T532" i="2"/>
  <c r="R532" i="2"/>
  <c r="P532" i="2"/>
  <c r="BI531" i="2"/>
  <c r="BH531" i="2"/>
  <c r="BG531" i="2"/>
  <c r="BF531" i="2"/>
  <c r="T531" i="2"/>
  <c r="R531" i="2"/>
  <c r="P531" i="2"/>
  <c r="BI530" i="2"/>
  <c r="BH530" i="2"/>
  <c r="BG530" i="2"/>
  <c r="BF530" i="2"/>
  <c r="T530" i="2"/>
  <c r="R530" i="2"/>
  <c r="P530" i="2"/>
  <c r="BI529" i="2"/>
  <c r="BH529" i="2"/>
  <c r="BG529" i="2"/>
  <c r="BF529" i="2"/>
  <c r="T529" i="2"/>
  <c r="R529" i="2"/>
  <c r="P529" i="2"/>
  <c r="BI528" i="2"/>
  <c r="BH528" i="2"/>
  <c r="BG528" i="2"/>
  <c r="BF528" i="2"/>
  <c r="T528" i="2"/>
  <c r="R528" i="2"/>
  <c r="P528" i="2"/>
  <c r="BI526" i="2"/>
  <c r="BH526" i="2"/>
  <c r="BG526" i="2"/>
  <c r="BF526" i="2"/>
  <c r="T526" i="2"/>
  <c r="R526" i="2"/>
  <c r="P526" i="2"/>
  <c r="BI525" i="2"/>
  <c r="BH525" i="2"/>
  <c r="BG525" i="2"/>
  <c r="BF525" i="2"/>
  <c r="T525" i="2"/>
  <c r="R525" i="2"/>
  <c r="P525" i="2"/>
  <c r="BI524" i="2"/>
  <c r="BH524" i="2"/>
  <c r="BG524" i="2"/>
  <c r="BF524" i="2"/>
  <c r="T524" i="2"/>
  <c r="R524" i="2"/>
  <c r="P524" i="2"/>
  <c r="BI522" i="2"/>
  <c r="BH522" i="2"/>
  <c r="BG522" i="2"/>
  <c r="BF522" i="2"/>
  <c r="T522" i="2"/>
  <c r="R522" i="2"/>
  <c r="P522" i="2"/>
  <c r="BI520" i="2"/>
  <c r="BH520" i="2"/>
  <c r="BG520" i="2"/>
  <c r="BF520" i="2"/>
  <c r="T520" i="2"/>
  <c r="R520" i="2"/>
  <c r="P520" i="2"/>
  <c r="BI519" i="2"/>
  <c r="BH519" i="2"/>
  <c r="BG519" i="2"/>
  <c r="BF519" i="2"/>
  <c r="T519" i="2"/>
  <c r="R519" i="2"/>
  <c r="P519" i="2"/>
  <c r="BI517" i="2"/>
  <c r="BH517" i="2"/>
  <c r="BG517" i="2"/>
  <c r="BF517" i="2"/>
  <c r="T517" i="2"/>
  <c r="R517" i="2"/>
  <c r="P517" i="2"/>
  <c r="BI516" i="2"/>
  <c r="BH516" i="2"/>
  <c r="BG516" i="2"/>
  <c r="BF516" i="2"/>
  <c r="T516" i="2"/>
  <c r="R516" i="2"/>
  <c r="P516" i="2"/>
  <c r="BI515" i="2"/>
  <c r="BH515" i="2"/>
  <c r="BG515" i="2"/>
  <c r="BF515" i="2"/>
  <c r="T515" i="2"/>
  <c r="R515" i="2"/>
  <c r="P515" i="2"/>
  <c r="BI514" i="2"/>
  <c r="BH514" i="2"/>
  <c r="BG514" i="2"/>
  <c r="BF514" i="2"/>
  <c r="T514" i="2"/>
  <c r="R514" i="2"/>
  <c r="P514" i="2"/>
  <c r="BI513" i="2"/>
  <c r="BH513" i="2"/>
  <c r="BG513" i="2"/>
  <c r="BF513" i="2"/>
  <c r="T513" i="2"/>
  <c r="R513" i="2"/>
  <c r="P513" i="2"/>
  <c r="BI512" i="2"/>
  <c r="BH512" i="2"/>
  <c r="BG512" i="2"/>
  <c r="BF512" i="2"/>
  <c r="T512" i="2"/>
  <c r="R512" i="2"/>
  <c r="P512" i="2"/>
  <c r="BI511" i="2"/>
  <c r="BH511" i="2"/>
  <c r="BG511" i="2"/>
  <c r="BF511" i="2"/>
  <c r="T511" i="2"/>
  <c r="R511" i="2"/>
  <c r="P511" i="2"/>
  <c r="BI510" i="2"/>
  <c r="BH510" i="2"/>
  <c r="BG510" i="2"/>
  <c r="BF510" i="2"/>
  <c r="T510" i="2"/>
  <c r="R510" i="2"/>
  <c r="P510" i="2"/>
  <c r="BI509" i="2"/>
  <c r="BH509" i="2"/>
  <c r="BG509" i="2"/>
  <c r="BF509" i="2"/>
  <c r="T509" i="2"/>
  <c r="R509" i="2"/>
  <c r="P509" i="2"/>
  <c r="BI508" i="2"/>
  <c r="BH508" i="2"/>
  <c r="BG508" i="2"/>
  <c r="BF508" i="2"/>
  <c r="T508" i="2"/>
  <c r="R508" i="2"/>
  <c r="P508" i="2"/>
  <c r="BI507" i="2"/>
  <c r="BH507" i="2"/>
  <c r="BG507" i="2"/>
  <c r="BF507" i="2"/>
  <c r="T507" i="2"/>
  <c r="R507" i="2"/>
  <c r="P507" i="2"/>
  <c r="BI506" i="2"/>
  <c r="BH506" i="2"/>
  <c r="BG506" i="2"/>
  <c r="BF506" i="2"/>
  <c r="T506" i="2"/>
  <c r="R506" i="2"/>
  <c r="P506" i="2"/>
  <c r="BI505" i="2"/>
  <c r="BH505" i="2"/>
  <c r="BG505" i="2"/>
  <c r="BF505" i="2"/>
  <c r="T505" i="2"/>
  <c r="R505" i="2"/>
  <c r="P505" i="2"/>
  <c r="BI504" i="2"/>
  <c r="BH504" i="2"/>
  <c r="BG504" i="2"/>
  <c r="BF504" i="2"/>
  <c r="T504" i="2"/>
  <c r="R504" i="2"/>
  <c r="P504" i="2"/>
  <c r="BI503" i="2"/>
  <c r="BH503" i="2"/>
  <c r="BG503" i="2"/>
  <c r="BF503" i="2"/>
  <c r="T503" i="2"/>
  <c r="R503" i="2"/>
  <c r="P503" i="2"/>
  <c r="BI502" i="2"/>
  <c r="BH502" i="2"/>
  <c r="BG502" i="2"/>
  <c r="BF502" i="2"/>
  <c r="T502" i="2"/>
  <c r="R502" i="2"/>
  <c r="P502" i="2"/>
  <c r="BI501" i="2"/>
  <c r="BH501" i="2"/>
  <c r="BG501" i="2"/>
  <c r="BF501" i="2"/>
  <c r="T501" i="2"/>
  <c r="R501" i="2"/>
  <c r="P501" i="2"/>
  <c r="BI497" i="2"/>
  <c r="BH497" i="2"/>
  <c r="BG497" i="2"/>
  <c r="BF497" i="2"/>
  <c r="T497" i="2"/>
  <c r="R497" i="2"/>
  <c r="P497" i="2"/>
  <c r="BI496" i="2"/>
  <c r="BH496" i="2"/>
  <c r="BG496" i="2"/>
  <c r="BF496" i="2"/>
  <c r="T496" i="2"/>
  <c r="R496" i="2"/>
  <c r="P496" i="2"/>
  <c r="BI494" i="2"/>
  <c r="BH494" i="2"/>
  <c r="BG494" i="2"/>
  <c r="BF494" i="2"/>
  <c r="T494" i="2"/>
  <c r="R494" i="2"/>
  <c r="P494" i="2"/>
  <c r="BI492" i="2"/>
  <c r="BH492" i="2"/>
  <c r="BG492" i="2"/>
  <c r="BF492" i="2"/>
  <c r="T492" i="2"/>
  <c r="R492" i="2"/>
  <c r="P492" i="2"/>
  <c r="BI491" i="2"/>
  <c r="BH491" i="2"/>
  <c r="BG491" i="2"/>
  <c r="BF491" i="2"/>
  <c r="T491" i="2"/>
  <c r="R491" i="2"/>
  <c r="P491" i="2"/>
  <c r="BI489" i="2"/>
  <c r="BH489" i="2"/>
  <c r="BG489" i="2"/>
  <c r="BF489" i="2"/>
  <c r="T489" i="2"/>
  <c r="R489" i="2"/>
  <c r="P489" i="2"/>
  <c r="BI488" i="2"/>
  <c r="BH488" i="2"/>
  <c r="BG488" i="2"/>
  <c r="BF488" i="2"/>
  <c r="T488" i="2"/>
  <c r="R488" i="2"/>
  <c r="P488" i="2"/>
  <c r="BI486" i="2"/>
  <c r="BH486" i="2"/>
  <c r="BG486" i="2"/>
  <c r="BF486" i="2"/>
  <c r="T486" i="2"/>
  <c r="R486" i="2"/>
  <c r="P486" i="2"/>
  <c r="BI484" i="2"/>
  <c r="BH484" i="2"/>
  <c r="BG484" i="2"/>
  <c r="BF484" i="2"/>
  <c r="T484" i="2"/>
  <c r="R484" i="2"/>
  <c r="P484" i="2"/>
  <c r="BI482" i="2"/>
  <c r="BH482" i="2"/>
  <c r="BG482" i="2"/>
  <c r="BF482" i="2"/>
  <c r="T482" i="2"/>
  <c r="R482" i="2"/>
  <c r="P482" i="2"/>
  <c r="BI480" i="2"/>
  <c r="BH480" i="2"/>
  <c r="BG480" i="2"/>
  <c r="BF480" i="2"/>
  <c r="T480" i="2"/>
  <c r="R480" i="2"/>
  <c r="P480" i="2"/>
  <c r="BI478" i="2"/>
  <c r="BH478" i="2"/>
  <c r="BG478" i="2"/>
  <c r="BF478" i="2"/>
  <c r="T478" i="2"/>
  <c r="R478" i="2"/>
  <c r="P478" i="2"/>
  <c r="BI476" i="2"/>
  <c r="BH476" i="2"/>
  <c r="BG476" i="2"/>
  <c r="BF476" i="2"/>
  <c r="T476" i="2"/>
  <c r="R476" i="2"/>
  <c r="P476" i="2"/>
  <c r="BI475" i="2"/>
  <c r="BH475" i="2"/>
  <c r="BG475" i="2"/>
  <c r="BF475" i="2"/>
  <c r="T475" i="2"/>
  <c r="R475" i="2"/>
  <c r="P475" i="2"/>
  <c r="BI474" i="2"/>
  <c r="BH474" i="2"/>
  <c r="BG474" i="2"/>
  <c r="BF474" i="2"/>
  <c r="T474" i="2"/>
  <c r="R474" i="2"/>
  <c r="P474" i="2"/>
  <c r="BI472" i="2"/>
  <c r="BH472" i="2"/>
  <c r="BG472" i="2"/>
  <c r="BF472" i="2"/>
  <c r="T472" i="2"/>
  <c r="R472" i="2"/>
  <c r="P472" i="2"/>
  <c r="BI470" i="2"/>
  <c r="BH470" i="2"/>
  <c r="BG470" i="2"/>
  <c r="BF470" i="2"/>
  <c r="T470" i="2"/>
  <c r="R470" i="2"/>
  <c r="P470" i="2"/>
  <c r="BI469" i="2"/>
  <c r="BH469" i="2"/>
  <c r="BG469" i="2"/>
  <c r="BF469" i="2"/>
  <c r="T469" i="2"/>
  <c r="R469" i="2"/>
  <c r="P469" i="2"/>
  <c r="BI468" i="2"/>
  <c r="BH468" i="2"/>
  <c r="BG468" i="2"/>
  <c r="BF468" i="2"/>
  <c r="T468" i="2"/>
  <c r="R468" i="2"/>
  <c r="P468" i="2"/>
  <c r="BI467" i="2"/>
  <c r="BH467" i="2"/>
  <c r="BG467" i="2"/>
  <c r="BF467" i="2"/>
  <c r="T467" i="2"/>
  <c r="R467" i="2"/>
  <c r="P467" i="2"/>
  <c r="BI465" i="2"/>
  <c r="BH465" i="2"/>
  <c r="BG465" i="2"/>
  <c r="BF465" i="2"/>
  <c r="T465" i="2"/>
  <c r="R465" i="2"/>
  <c r="P465" i="2"/>
  <c r="BI464" i="2"/>
  <c r="BH464" i="2"/>
  <c r="BG464" i="2"/>
  <c r="BF464" i="2"/>
  <c r="T464" i="2"/>
  <c r="R464" i="2"/>
  <c r="P464" i="2"/>
  <c r="BI463" i="2"/>
  <c r="BH463" i="2"/>
  <c r="BG463" i="2"/>
  <c r="BF463" i="2"/>
  <c r="T463" i="2"/>
  <c r="R463" i="2"/>
  <c r="P463" i="2"/>
  <c r="BI462" i="2"/>
  <c r="BH462" i="2"/>
  <c r="BG462" i="2"/>
  <c r="BF462" i="2"/>
  <c r="T462" i="2"/>
  <c r="R462" i="2"/>
  <c r="P462" i="2"/>
  <c r="BI461" i="2"/>
  <c r="BH461" i="2"/>
  <c r="BG461" i="2"/>
  <c r="BF461" i="2"/>
  <c r="T461" i="2"/>
  <c r="R461" i="2"/>
  <c r="P461" i="2"/>
  <c r="BI460" i="2"/>
  <c r="BH460" i="2"/>
  <c r="BG460" i="2"/>
  <c r="BF460" i="2"/>
  <c r="T460" i="2"/>
  <c r="R460" i="2"/>
  <c r="P460" i="2"/>
  <c r="BI459" i="2"/>
  <c r="BH459" i="2"/>
  <c r="BG459" i="2"/>
  <c r="BF459" i="2"/>
  <c r="T459" i="2"/>
  <c r="R459" i="2"/>
  <c r="P459" i="2"/>
  <c r="BI458" i="2"/>
  <c r="BH458" i="2"/>
  <c r="BG458" i="2"/>
  <c r="BF458" i="2"/>
  <c r="T458" i="2"/>
  <c r="R458" i="2"/>
  <c r="P458" i="2"/>
  <c r="BI457" i="2"/>
  <c r="BH457" i="2"/>
  <c r="BG457" i="2"/>
  <c r="BF457" i="2"/>
  <c r="T457" i="2"/>
  <c r="R457" i="2"/>
  <c r="P457" i="2"/>
  <c r="BI455" i="2"/>
  <c r="BH455" i="2"/>
  <c r="BG455" i="2"/>
  <c r="BF455" i="2"/>
  <c r="T455" i="2"/>
  <c r="R455" i="2"/>
  <c r="P455" i="2"/>
  <c r="BI454" i="2"/>
  <c r="BH454" i="2"/>
  <c r="BG454" i="2"/>
  <c r="BF454" i="2"/>
  <c r="T454" i="2"/>
  <c r="R454" i="2"/>
  <c r="P454" i="2"/>
  <c r="BI453" i="2"/>
  <c r="BH453" i="2"/>
  <c r="BG453" i="2"/>
  <c r="BF453" i="2"/>
  <c r="T453" i="2"/>
  <c r="R453" i="2"/>
  <c r="P453" i="2"/>
  <c r="BI451" i="2"/>
  <c r="BH451" i="2"/>
  <c r="BG451" i="2"/>
  <c r="BF451" i="2"/>
  <c r="T451" i="2"/>
  <c r="R451" i="2"/>
  <c r="P451" i="2"/>
  <c r="BI450" i="2"/>
  <c r="BH450" i="2"/>
  <c r="BG450" i="2"/>
  <c r="BF450" i="2"/>
  <c r="T450" i="2"/>
  <c r="R450" i="2"/>
  <c r="P450" i="2"/>
  <c r="BI449" i="2"/>
  <c r="BH449" i="2"/>
  <c r="BG449" i="2"/>
  <c r="BF449" i="2"/>
  <c r="T449" i="2"/>
  <c r="R449" i="2"/>
  <c r="P449" i="2"/>
  <c r="BI448" i="2"/>
  <c r="BH448" i="2"/>
  <c r="BG448" i="2"/>
  <c r="BF448" i="2"/>
  <c r="T448" i="2"/>
  <c r="R448" i="2"/>
  <c r="P448" i="2"/>
  <c r="BI447" i="2"/>
  <c r="BH447" i="2"/>
  <c r="BG447" i="2"/>
  <c r="BF447" i="2"/>
  <c r="T447" i="2"/>
  <c r="R447" i="2"/>
  <c r="P447" i="2"/>
  <c r="BI446" i="2"/>
  <c r="BH446" i="2"/>
  <c r="BG446" i="2"/>
  <c r="BF446" i="2"/>
  <c r="T446" i="2"/>
  <c r="R446" i="2"/>
  <c r="P446" i="2"/>
  <c r="BI443" i="2"/>
  <c r="BH443" i="2"/>
  <c r="BG443" i="2"/>
  <c r="BF443" i="2"/>
  <c r="T443" i="2"/>
  <c r="R443" i="2"/>
  <c r="P443" i="2"/>
  <c r="BI440" i="2"/>
  <c r="BH440" i="2"/>
  <c r="BG440" i="2"/>
  <c r="BF440" i="2"/>
  <c r="T440" i="2"/>
  <c r="R440" i="2"/>
  <c r="P440" i="2"/>
  <c r="BI434" i="2"/>
  <c r="BH434" i="2"/>
  <c r="BG434" i="2"/>
  <c r="BF434" i="2"/>
  <c r="T434" i="2"/>
  <c r="R434" i="2"/>
  <c r="P434" i="2"/>
  <c r="BI432" i="2"/>
  <c r="BH432" i="2"/>
  <c r="BG432" i="2"/>
  <c r="BF432" i="2"/>
  <c r="T432" i="2"/>
  <c r="R432" i="2"/>
  <c r="P432" i="2"/>
  <c r="BI431" i="2"/>
  <c r="BH431" i="2"/>
  <c r="BG431" i="2"/>
  <c r="BF431" i="2"/>
  <c r="T431" i="2"/>
  <c r="R431" i="2"/>
  <c r="P431" i="2"/>
  <c r="BI430" i="2"/>
  <c r="BH430" i="2"/>
  <c r="BG430" i="2"/>
  <c r="BF430" i="2"/>
  <c r="T430" i="2"/>
  <c r="R430" i="2"/>
  <c r="P430" i="2"/>
  <c r="BI429" i="2"/>
  <c r="BH429" i="2"/>
  <c r="BG429" i="2"/>
  <c r="BF429" i="2"/>
  <c r="T429" i="2"/>
  <c r="R429" i="2"/>
  <c r="P429" i="2"/>
  <c r="BI428" i="2"/>
  <c r="BH428" i="2"/>
  <c r="BG428" i="2"/>
  <c r="BF428" i="2"/>
  <c r="T428" i="2"/>
  <c r="R428" i="2"/>
  <c r="P428" i="2"/>
  <c r="BI427" i="2"/>
  <c r="BH427" i="2"/>
  <c r="BG427" i="2"/>
  <c r="BF427" i="2"/>
  <c r="T427" i="2"/>
  <c r="R427" i="2"/>
  <c r="P427" i="2"/>
  <c r="BI426" i="2"/>
  <c r="BH426" i="2"/>
  <c r="BG426" i="2"/>
  <c r="BF426" i="2"/>
  <c r="T426" i="2"/>
  <c r="R426" i="2"/>
  <c r="P426" i="2"/>
  <c r="BI425" i="2"/>
  <c r="BH425" i="2"/>
  <c r="BG425" i="2"/>
  <c r="BF425" i="2"/>
  <c r="T425" i="2"/>
  <c r="R425" i="2"/>
  <c r="P425" i="2"/>
  <c r="BI423" i="2"/>
  <c r="BH423" i="2"/>
  <c r="BG423" i="2"/>
  <c r="BF423" i="2"/>
  <c r="T423" i="2"/>
  <c r="R423" i="2"/>
  <c r="P423" i="2"/>
  <c r="BI421" i="2"/>
  <c r="BH421" i="2"/>
  <c r="BG421" i="2"/>
  <c r="BF421" i="2"/>
  <c r="T421" i="2"/>
  <c r="R421" i="2"/>
  <c r="P421" i="2"/>
  <c r="BI419" i="2"/>
  <c r="BH419" i="2"/>
  <c r="BG419" i="2"/>
  <c r="BF419" i="2"/>
  <c r="T419" i="2"/>
  <c r="R419" i="2"/>
  <c r="P419" i="2"/>
  <c r="BI417" i="2"/>
  <c r="BH417" i="2"/>
  <c r="BG417" i="2"/>
  <c r="BF417" i="2"/>
  <c r="T417" i="2"/>
  <c r="R417" i="2"/>
  <c r="P417" i="2"/>
  <c r="BI416" i="2"/>
  <c r="BH416" i="2"/>
  <c r="BG416" i="2"/>
  <c r="BF416" i="2"/>
  <c r="T416" i="2"/>
  <c r="R416" i="2"/>
  <c r="P416" i="2"/>
  <c r="BI415" i="2"/>
  <c r="BH415" i="2"/>
  <c r="BG415" i="2"/>
  <c r="BF415" i="2"/>
  <c r="T415" i="2"/>
  <c r="R415" i="2"/>
  <c r="P415" i="2"/>
  <c r="BI413" i="2"/>
  <c r="BH413" i="2"/>
  <c r="BG413" i="2"/>
  <c r="BF413" i="2"/>
  <c r="T413" i="2"/>
  <c r="R413" i="2"/>
  <c r="P413" i="2"/>
  <c r="BI412" i="2"/>
  <c r="BH412" i="2"/>
  <c r="BG412" i="2"/>
  <c r="BF412" i="2"/>
  <c r="T412" i="2"/>
  <c r="R412" i="2"/>
  <c r="P412" i="2"/>
  <c r="BI411" i="2"/>
  <c r="BH411" i="2"/>
  <c r="BG411" i="2"/>
  <c r="BF411" i="2"/>
  <c r="T411" i="2"/>
  <c r="R411" i="2"/>
  <c r="P411" i="2"/>
  <c r="BI410" i="2"/>
  <c r="BH410" i="2"/>
  <c r="BG410" i="2"/>
  <c r="BF410" i="2"/>
  <c r="T410" i="2"/>
  <c r="R410" i="2"/>
  <c r="P410" i="2"/>
  <c r="BI406" i="2"/>
  <c r="BH406" i="2"/>
  <c r="BG406" i="2"/>
  <c r="BF406" i="2"/>
  <c r="T406" i="2"/>
  <c r="R406" i="2"/>
  <c r="P406" i="2"/>
  <c r="BI404" i="2"/>
  <c r="BH404" i="2"/>
  <c r="BG404" i="2"/>
  <c r="BF404" i="2"/>
  <c r="T404" i="2"/>
  <c r="R404" i="2"/>
  <c r="P404" i="2"/>
  <c r="BI403" i="2"/>
  <c r="BH403" i="2"/>
  <c r="BG403" i="2"/>
  <c r="BF403" i="2"/>
  <c r="T403" i="2"/>
  <c r="R403" i="2"/>
  <c r="P403" i="2"/>
  <c r="BI402" i="2"/>
  <c r="BH402" i="2"/>
  <c r="BG402" i="2"/>
  <c r="BF402" i="2"/>
  <c r="T402" i="2"/>
  <c r="R402" i="2"/>
  <c r="P402" i="2"/>
  <c r="BI401" i="2"/>
  <c r="BH401" i="2"/>
  <c r="BG401" i="2"/>
  <c r="BF401" i="2"/>
  <c r="T401" i="2"/>
  <c r="R401" i="2"/>
  <c r="P401" i="2"/>
  <c r="BI400" i="2"/>
  <c r="BH400" i="2"/>
  <c r="BG400" i="2"/>
  <c r="BF400" i="2"/>
  <c r="T400" i="2"/>
  <c r="R400" i="2"/>
  <c r="P400" i="2"/>
  <c r="BI399" i="2"/>
  <c r="BH399" i="2"/>
  <c r="BG399" i="2"/>
  <c r="BF399" i="2"/>
  <c r="T399" i="2"/>
  <c r="R399" i="2"/>
  <c r="P399" i="2"/>
  <c r="BI398" i="2"/>
  <c r="BH398" i="2"/>
  <c r="BG398" i="2"/>
  <c r="BF398" i="2"/>
  <c r="T398" i="2"/>
  <c r="R398" i="2"/>
  <c r="P398" i="2"/>
  <c r="BI397" i="2"/>
  <c r="BH397" i="2"/>
  <c r="BG397" i="2"/>
  <c r="BF397" i="2"/>
  <c r="T397" i="2"/>
  <c r="R397" i="2"/>
  <c r="P397" i="2"/>
  <c r="BI396" i="2"/>
  <c r="BH396" i="2"/>
  <c r="BG396" i="2"/>
  <c r="BF396" i="2"/>
  <c r="T396" i="2"/>
  <c r="R396" i="2"/>
  <c r="P396" i="2"/>
  <c r="BI395" i="2"/>
  <c r="BH395" i="2"/>
  <c r="BG395" i="2"/>
  <c r="BF395" i="2"/>
  <c r="T395" i="2"/>
  <c r="R395" i="2"/>
  <c r="P395" i="2"/>
  <c r="BI393" i="2"/>
  <c r="BH393" i="2"/>
  <c r="BG393" i="2"/>
  <c r="BF393" i="2"/>
  <c r="T393" i="2"/>
  <c r="R393" i="2"/>
  <c r="P393" i="2"/>
  <c r="BI392" i="2"/>
  <c r="BH392" i="2"/>
  <c r="BG392" i="2"/>
  <c r="BF392" i="2"/>
  <c r="T392" i="2"/>
  <c r="R392" i="2"/>
  <c r="P392" i="2"/>
  <c r="BI391" i="2"/>
  <c r="BH391" i="2"/>
  <c r="BG391" i="2"/>
  <c r="BF391" i="2"/>
  <c r="T391" i="2"/>
  <c r="R391" i="2"/>
  <c r="P391" i="2"/>
  <c r="BI390" i="2"/>
  <c r="BH390" i="2"/>
  <c r="BG390" i="2"/>
  <c r="BF390" i="2"/>
  <c r="T390" i="2"/>
  <c r="R390" i="2"/>
  <c r="P390" i="2"/>
  <c r="BI389" i="2"/>
  <c r="BH389" i="2"/>
  <c r="BG389" i="2"/>
  <c r="BF389" i="2"/>
  <c r="T389" i="2"/>
  <c r="R389" i="2"/>
  <c r="P389" i="2"/>
  <c r="BI388" i="2"/>
  <c r="BH388" i="2"/>
  <c r="BG388" i="2"/>
  <c r="BF388" i="2"/>
  <c r="T388" i="2"/>
  <c r="R388" i="2"/>
  <c r="P388" i="2"/>
  <c r="BI387" i="2"/>
  <c r="BH387" i="2"/>
  <c r="BG387" i="2"/>
  <c r="BF387" i="2"/>
  <c r="T387" i="2"/>
  <c r="R387" i="2"/>
  <c r="P387" i="2"/>
  <c r="BI386" i="2"/>
  <c r="BH386" i="2"/>
  <c r="BG386" i="2"/>
  <c r="BF386" i="2"/>
  <c r="T386" i="2"/>
  <c r="R386" i="2"/>
  <c r="P386" i="2"/>
  <c r="BI385" i="2"/>
  <c r="BH385" i="2"/>
  <c r="BG385" i="2"/>
  <c r="BF385" i="2"/>
  <c r="T385" i="2"/>
  <c r="R385" i="2"/>
  <c r="P385" i="2"/>
  <c r="BI384" i="2"/>
  <c r="BH384" i="2"/>
  <c r="BG384" i="2"/>
  <c r="BF384" i="2"/>
  <c r="T384" i="2"/>
  <c r="R384" i="2"/>
  <c r="P384" i="2"/>
  <c r="BI383" i="2"/>
  <c r="BH383" i="2"/>
  <c r="BG383" i="2"/>
  <c r="BF383" i="2"/>
  <c r="T383" i="2"/>
  <c r="R383" i="2"/>
  <c r="P383" i="2"/>
  <c r="BI382" i="2"/>
  <c r="BH382" i="2"/>
  <c r="BG382" i="2"/>
  <c r="BF382" i="2"/>
  <c r="T382" i="2"/>
  <c r="R382" i="2"/>
  <c r="P382" i="2"/>
  <c r="BI381" i="2"/>
  <c r="BH381" i="2"/>
  <c r="BG381" i="2"/>
  <c r="BF381" i="2"/>
  <c r="T381" i="2"/>
  <c r="R381" i="2"/>
  <c r="P381" i="2"/>
  <c r="BI380" i="2"/>
  <c r="BH380" i="2"/>
  <c r="BG380" i="2"/>
  <c r="BF380" i="2"/>
  <c r="T380" i="2"/>
  <c r="R380" i="2"/>
  <c r="P380" i="2"/>
  <c r="BI379" i="2"/>
  <c r="BH379" i="2"/>
  <c r="BG379" i="2"/>
  <c r="BF379" i="2"/>
  <c r="T379" i="2"/>
  <c r="R379" i="2"/>
  <c r="P379" i="2"/>
  <c r="BI378" i="2"/>
  <c r="BH378" i="2"/>
  <c r="BG378" i="2"/>
  <c r="BF378" i="2"/>
  <c r="T378" i="2"/>
  <c r="R378" i="2"/>
  <c r="P378" i="2"/>
  <c r="BI377" i="2"/>
  <c r="BH377" i="2"/>
  <c r="BG377" i="2"/>
  <c r="BF377" i="2"/>
  <c r="T377" i="2"/>
  <c r="R377" i="2"/>
  <c r="P377" i="2"/>
  <c r="BI376" i="2"/>
  <c r="BH376" i="2"/>
  <c r="BG376" i="2"/>
  <c r="BF376" i="2"/>
  <c r="T376" i="2"/>
  <c r="R376" i="2"/>
  <c r="P376" i="2"/>
  <c r="BI375" i="2"/>
  <c r="BH375" i="2"/>
  <c r="BG375" i="2"/>
  <c r="BF375" i="2"/>
  <c r="T375" i="2"/>
  <c r="R375" i="2"/>
  <c r="P375" i="2"/>
  <c r="BI374" i="2"/>
  <c r="BH374" i="2"/>
  <c r="BG374" i="2"/>
  <c r="BF374" i="2"/>
  <c r="T374" i="2"/>
  <c r="R374" i="2"/>
  <c r="P374" i="2"/>
  <c r="BI373" i="2"/>
  <c r="BH373" i="2"/>
  <c r="BG373" i="2"/>
  <c r="BF373" i="2"/>
  <c r="T373" i="2"/>
  <c r="R373" i="2"/>
  <c r="P373" i="2"/>
  <c r="BI372" i="2"/>
  <c r="BH372" i="2"/>
  <c r="BG372" i="2"/>
  <c r="BF372" i="2"/>
  <c r="T372" i="2"/>
  <c r="R372" i="2"/>
  <c r="P372" i="2"/>
  <c r="BI370" i="2"/>
  <c r="BH370" i="2"/>
  <c r="BG370" i="2"/>
  <c r="BF370" i="2"/>
  <c r="T370" i="2"/>
  <c r="R370" i="2"/>
  <c r="P370" i="2"/>
  <c r="BI368" i="2"/>
  <c r="BH368" i="2"/>
  <c r="BG368" i="2"/>
  <c r="BF368" i="2"/>
  <c r="T368" i="2"/>
  <c r="R368" i="2"/>
  <c r="P368" i="2"/>
  <c r="BI367" i="2"/>
  <c r="BH367" i="2"/>
  <c r="BG367" i="2"/>
  <c r="BF367" i="2"/>
  <c r="T367" i="2"/>
  <c r="R367" i="2"/>
  <c r="P367" i="2"/>
  <c r="BI366" i="2"/>
  <c r="BH366" i="2"/>
  <c r="BG366" i="2"/>
  <c r="BF366" i="2"/>
  <c r="T366" i="2"/>
  <c r="R366" i="2"/>
  <c r="P366" i="2"/>
  <c r="BI365" i="2"/>
  <c r="BH365" i="2"/>
  <c r="BG365" i="2"/>
  <c r="BF365" i="2"/>
  <c r="T365" i="2"/>
  <c r="R365" i="2"/>
  <c r="P365" i="2"/>
  <c r="BI364" i="2"/>
  <c r="BH364" i="2"/>
  <c r="BG364" i="2"/>
  <c r="BF364" i="2"/>
  <c r="T364" i="2"/>
  <c r="R364" i="2"/>
  <c r="P364" i="2"/>
  <c r="BI361" i="2"/>
  <c r="BH361" i="2"/>
  <c r="BG361" i="2"/>
  <c r="BF361" i="2"/>
  <c r="T361" i="2"/>
  <c r="R361" i="2"/>
  <c r="P361" i="2"/>
  <c r="BI360" i="2"/>
  <c r="BH360" i="2"/>
  <c r="BG360" i="2"/>
  <c r="BF360" i="2"/>
  <c r="T360" i="2"/>
  <c r="R360" i="2"/>
  <c r="P360" i="2"/>
  <c r="BI359" i="2"/>
  <c r="BH359" i="2"/>
  <c r="BG359" i="2"/>
  <c r="BF359" i="2"/>
  <c r="T359" i="2"/>
  <c r="R359" i="2"/>
  <c r="P359" i="2"/>
  <c r="BI357" i="2"/>
  <c r="BH357" i="2"/>
  <c r="BG357" i="2"/>
  <c r="BF357" i="2"/>
  <c r="T357" i="2"/>
  <c r="R357" i="2"/>
  <c r="P357" i="2"/>
  <c r="BI356" i="2"/>
  <c r="BH356" i="2"/>
  <c r="BG356" i="2"/>
  <c r="BF356" i="2"/>
  <c r="T356" i="2"/>
  <c r="R356" i="2"/>
  <c r="P356" i="2"/>
  <c r="BI354" i="2"/>
  <c r="BH354" i="2"/>
  <c r="BG354" i="2"/>
  <c r="BF354" i="2"/>
  <c r="T354" i="2"/>
  <c r="R354" i="2"/>
  <c r="P354" i="2"/>
  <c r="BI350" i="2"/>
  <c r="BH350" i="2"/>
  <c r="BG350" i="2"/>
  <c r="BF350" i="2"/>
  <c r="T350" i="2"/>
  <c r="R350" i="2"/>
  <c r="P350" i="2"/>
  <c r="BI348" i="2"/>
  <c r="BH348" i="2"/>
  <c r="BG348" i="2"/>
  <c r="BF348" i="2"/>
  <c r="T348" i="2"/>
  <c r="R348" i="2"/>
  <c r="P348" i="2"/>
  <c r="BI341" i="2"/>
  <c r="BH341" i="2"/>
  <c r="BG341" i="2"/>
  <c r="BF341" i="2"/>
  <c r="T341" i="2"/>
  <c r="R341" i="2"/>
  <c r="P341" i="2"/>
  <c r="BI337" i="2"/>
  <c r="BH337" i="2"/>
  <c r="BG337" i="2"/>
  <c r="BF337" i="2"/>
  <c r="T337" i="2"/>
  <c r="R337" i="2"/>
  <c r="P337" i="2"/>
  <c r="BI335" i="2"/>
  <c r="BH335" i="2"/>
  <c r="BG335" i="2"/>
  <c r="BF335" i="2"/>
  <c r="T335" i="2"/>
  <c r="R335" i="2"/>
  <c r="P335" i="2"/>
  <c r="BI333" i="2"/>
  <c r="BH333" i="2"/>
  <c r="BG333" i="2"/>
  <c r="BF333" i="2"/>
  <c r="T333" i="2"/>
  <c r="R333" i="2"/>
  <c r="P333" i="2"/>
  <c r="BI332" i="2"/>
  <c r="BH332" i="2"/>
  <c r="BG332" i="2"/>
  <c r="BF332" i="2"/>
  <c r="T332" i="2"/>
  <c r="R332" i="2"/>
  <c r="P332" i="2"/>
  <c r="BI329" i="2"/>
  <c r="BH329" i="2"/>
  <c r="BG329" i="2"/>
  <c r="BF329" i="2"/>
  <c r="T329" i="2"/>
  <c r="T328" i="2" s="1"/>
  <c r="R329" i="2"/>
  <c r="R328" i="2"/>
  <c r="P329" i="2"/>
  <c r="P328" i="2"/>
  <c r="BI326" i="2"/>
  <c r="BH326" i="2"/>
  <c r="BG326" i="2"/>
  <c r="BF326" i="2"/>
  <c r="T326" i="2"/>
  <c r="R326" i="2"/>
  <c r="P326" i="2"/>
  <c r="BI325" i="2"/>
  <c r="BH325" i="2"/>
  <c r="BG325" i="2"/>
  <c r="BF325" i="2"/>
  <c r="T325" i="2"/>
  <c r="R325" i="2"/>
  <c r="P325" i="2"/>
  <c r="BI324" i="2"/>
  <c r="BH324" i="2"/>
  <c r="BG324" i="2"/>
  <c r="BF324" i="2"/>
  <c r="T324" i="2"/>
  <c r="R324" i="2"/>
  <c r="P324" i="2"/>
  <c r="BI322" i="2"/>
  <c r="BH322" i="2"/>
  <c r="BG322" i="2"/>
  <c r="BF322" i="2"/>
  <c r="T322" i="2"/>
  <c r="R322" i="2"/>
  <c r="P322" i="2"/>
  <c r="BI321" i="2"/>
  <c r="BH321" i="2"/>
  <c r="BG321" i="2"/>
  <c r="BF321" i="2"/>
  <c r="T321" i="2"/>
  <c r="R321" i="2"/>
  <c r="P321" i="2"/>
  <c r="BI318" i="2"/>
  <c r="BH318" i="2"/>
  <c r="BG318" i="2"/>
  <c r="BF318" i="2"/>
  <c r="T318" i="2"/>
  <c r="R318" i="2"/>
  <c r="P318" i="2"/>
  <c r="BI316" i="2"/>
  <c r="BH316" i="2"/>
  <c r="BG316" i="2"/>
  <c r="BF316" i="2"/>
  <c r="T316" i="2"/>
  <c r="R316" i="2"/>
  <c r="P316" i="2"/>
  <c r="BI315" i="2"/>
  <c r="BH315" i="2"/>
  <c r="BG315" i="2"/>
  <c r="BF315" i="2"/>
  <c r="T315" i="2"/>
  <c r="R315" i="2"/>
  <c r="P315" i="2"/>
  <c r="BI314" i="2"/>
  <c r="BH314" i="2"/>
  <c r="BG314" i="2"/>
  <c r="BF314" i="2"/>
  <c r="T314" i="2"/>
  <c r="R314" i="2"/>
  <c r="P314" i="2"/>
  <c r="BI312" i="2"/>
  <c r="BH312" i="2"/>
  <c r="BG312" i="2"/>
  <c r="BF312" i="2"/>
  <c r="T312" i="2"/>
  <c r="R312" i="2"/>
  <c r="P312"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5" i="2"/>
  <c r="BH305" i="2"/>
  <c r="BG305" i="2"/>
  <c r="BF305" i="2"/>
  <c r="T305" i="2"/>
  <c r="R305" i="2"/>
  <c r="P305" i="2"/>
  <c r="BI304" i="2"/>
  <c r="BH304" i="2"/>
  <c r="BG304" i="2"/>
  <c r="BF304" i="2"/>
  <c r="T304" i="2"/>
  <c r="R304" i="2"/>
  <c r="P304" i="2"/>
  <c r="BI303" i="2"/>
  <c r="BH303" i="2"/>
  <c r="BG303" i="2"/>
  <c r="BF303" i="2"/>
  <c r="T303" i="2"/>
  <c r="R303" i="2"/>
  <c r="P303" i="2"/>
  <c r="BI302" i="2"/>
  <c r="BH302" i="2"/>
  <c r="BG302" i="2"/>
  <c r="BF302" i="2"/>
  <c r="T302" i="2"/>
  <c r="R302" i="2"/>
  <c r="P302"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2" i="2"/>
  <c r="BH282" i="2"/>
  <c r="BG282" i="2"/>
  <c r="BF282" i="2"/>
  <c r="T282" i="2"/>
  <c r="R282" i="2"/>
  <c r="P282" i="2"/>
  <c r="BI281" i="2"/>
  <c r="BH281" i="2"/>
  <c r="BG281" i="2"/>
  <c r="BF281" i="2"/>
  <c r="T281" i="2"/>
  <c r="R281" i="2"/>
  <c r="P281" i="2"/>
  <c r="BI278" i="2"/>
  <c r="BH278" i="2"/>
  <c r="BG278" i="2"/>
  <c r="BF278" i="2"/>
  <c r="T278" i="2"/>
  <c r="R278" i="2"/>
  <c r="P278"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8" i="2"/>
  <c r="BH268" i="2"/>
  <c r="BG268" i="2"/>
  <c r="BF268" i="2"/>
  <c r="T268" i="2"/>
  <c r="R268" i="2"/>
  <c r="P268" i="2"/>
  <c r="BI267" i="2"/>
  <c r="BH267" i="2"/>
  <c r="BG267" i="2"/>
  <c r="BF267" i="2"/>
  <c r="T267" i="2"/>
  <c r="R267" i="2"/>
  <c r="P267" i="2"/>
  <c r="BI265" i="2"/>
  <c r="BH265" i="2"/>
  <c r="BG265" i="2"/>
  <c r="BF265" i="2"/>
  <c r="T265" i="2"/>
  <c r="R265" i="2"/>
  <c r="P265" i="2"/>
  <c r="BI263" i="2"/>
  <c r="BH263" i="2"/>
  <c r="BG263" i="2"/>
  <c r="BF263" i="2"/>
  <c r="T263" i="2"/>
  <c r="R263" i="2"/>
  <c r="P263" i="2"/>
  <c r="BI262" i="2"/>
  <c r="BH262" i="2"/>
  <c r="BG262" i="2"/>
  <c r="BF262" i="2"/>
  <c r="T262" i="2"/>
  <c r="R262" i="2"/>
  <c r="P262" i="2"/>
  <c r="BI261" i="2"/>
  <c r="BH261" i="2"/>
  <c r="BG261" i="2"/>
  <c r="BF261" i="2"/>
  <c r="T261" i="2"/>
  <c r="R261" i="2"/>
  <c r="P261" i="2"/>
  <c r="BI259" i="2"/>
  <c r="BH259" i="2"/>
  <c r="BG259" i="2"/>
  <c r="BF259" i="2"/>
  <c r="T259" i="2"/>
  <c r="R259" i="2"/>
  <c r="P259" i="2"/>
  <c r="BI257" i="2"/>
  <c r="BH257" i="2"/>
  <c r="BG257" i="2"/>
  <c r="BF257" i="2"/>
  <c r="T257" i="2"/>
  <c r="R257" i="2"/>
  <c r="P257" i="2"/>
  <c r="BI250" i="2"/>
  <c r="BH250" i="2"/>
  <c r="BG250" i="2"/>
  <c r="BF250" i="2"/>
  <c r="T250" i="2"/>
  <c r="R250" i="2"/>
  <c r="P250" i="2"/>
  <c r="BI248" i="2"/>
  <c r="BH248" i="2"/>
  <c r="BG248" i="2"/>
  <c r="BF248" i="2"/>
  <c r="T248" i="2"/>
  <c r="R248" i="2"/>
  <c r="P248" i="2"/>
  <c r="BI247" i="2"/>
  <c r="BH247" i="2"/>
  <c r="BG247" i="2"/>
  <c r="BF247" i="2"/>
  <c r="T247" i="2"/>
  <c r="R247" i="2"/>
  <c r="P247" i="2"/>
  <c r="BI241" i="2"/>
  <c r="BH241" i="2"/>
  <c r="BG241" i="2"/>
  <c r="BF241" i="2"/>
  <c r="T241" i="2"/>
  <c r="R241" i="2"/>
  <c r="P241" i="2"/>
  <c r="BI233" i="2"/>
  <c r="BH233" i="2"/>
  <c r="BG233" i="2"/>
  <c r="BF233" i="2"/>
  <c r="T233" i="2"/>
  <c r="R233" i="2"/>
  <c r="P233" i="2"/>
  <c r="BI232" i="2"/>
  <c r="BH232" i="2"/>
  <c r="BG232" i="2"/>
  <c r="BF232" i="2"/>
  <c r="T232" i="2"/>
  <c r="R232" i="2"/>
  <c r="P232" i="2"/>
  <c r="BI227" i="2"/>
  <c r="BH227" i="2"/>
  <c r="BG227" i="2"/>
  <c r="BF227" i="2"/>
  <c r="T227" i="2"/>
  <c r="R227" i="2"/>
  <c r="P227" i="2"/>
  <c r="BI204" i="2"/>
  <c r="BH204" i="2"/>
  <c r="BG204" i="2"/>
  <c r="BF204" i="2"/>
  <c r="T204" i="2"/>
  <c r="R204" i="2"/>
  <c r="P204" i="2"/>
  <c r="BI199" i="2"/>
  <c r="BH199" i="2"/>
  <c r="BG199" i="2"/>
  <c r="BF199" i="2"/>
  <c r="T199" i="2"/>
  <c r="R199" i="2"/>
  <c r="P199" i="2"/>
  <c r="BI196" i="2"/>
  <c r="BH196" i="2"/>
  <c r="BG196" i="2"/>
  <c r="BF196" i="2"/>
  <c r="T196" i="2"/>
  <c r="R196" i="2"/>
  <c r="P196" i="2"/>
  <c r="BI192" i="2"/>
  <c r="BH192" i="2"/>
  <c r="BG192" i="2"/>
  <c r="BF192" i="2"/>
  <c r="T192" i="2"/>
  <c r="R192" i="2"/>
  <c r="P192" i="2"/>
  <c r="BI184" i="2"/>
  <c r="BH184" i="2"/>
  <c r="BG184" i="2"/>
  <c r="BF184" i="2"/>
  <c r="T184" i="2"/>
  <c r="R184" i="2"/>
  <c r="P184" i="2"/>
  <c r="BI182" i="2"/>
  <c r="BH182" i="2"/>
  <c r="BG182" i="2"/>
  <c r="BF182" i="2"/>
  <c r="T182" i="2"/>
  <c r="R182" i="2"/>
  <c r="P182" i="2"/>
  <c r="BI172" i="2"/>
  <c r="BH172" i="2"/>
  <c r="BG172" i="2"/>
  <c r="BF172" i="2"/>
  <c r="T172" i="2"/>
  <c r="R172" i="2"/>
  <c r="P172" i="2"/>
  <c r="BI170" i="2"/>
  <c r="BH170" i="2"/>
  <c r="BG170" i="2"/>
  <c r="BF170" i="2"/>
  <c r="T170" i="2"/>
  <c r="R170" i="2"/>
  <c r="P170" i="2"/>
  <c r="BI168" i="2"/>
  <c r="BH168" i="2"/>
  <c r="BG168" i="2"/>
  <c r="BF168" i="2"/>
  <c r="T168" i="2"/>
  <c r="R168" i="2"/>
  <c r="P168" i="2"/>
  <c r="BI164" i="2"/>
  <c r="BH164" i="2"/>
  <c r="BG164" i="2"/>
  <c r="BF164" i="2"/>
  <c r="T164" i="2"/>
  <c r="R164" i="2"/>
  <c r="P164" i="2"/>
  <c r="BI159" i="2"/>
  <c r="BH159" i="2"/>
  <c r="BG159" i="2"/>
  <c r="BF159" i="2"/>
  <c r="T159" i="2"/>
  <c r="R159" i="2"/>
  <c r="P159" i="2"/>
  <c r="BI156" i="2"/>
  <c r="BH156" i="2"/>
  <c r="BG156" i="2"/>
  <c r="BF156" i="2"/>
  <c r="T156" i="2"/>
  <c r="R156" i="2"/>
  <c r="P156" i="2"/>
  <c r="BI154" i="2"/>
  <c r="BH154" i="2"/>
  <c r="BG154" i="2"/>
  <c r="BF154" i="2"/>
  <c r="T154" i="2"/>
  <c r="R154" i="2"/>
  <c r="P154" i="2"/>
  <c r="BI152" i="2"/>
  <c r="BH152" i="2"/>
  <c r="BG152" i="2"/>
  <c r="BF152" i="2"/>
  <c r="T152" i="2"/>
  <c r="R152" i="2"/>
  <c r="P152" i="2"/>
  <c r="BI151" i="2"/>
  <c r="BH151" i="2"/>
  <c r="BG151" i="2"/>
  <c r="BF151" i="2"/>
  <c r="T151" i="2"/>
  <c r="R151" i="2"/>
  <c r="P151" i="2"/>
  <c r="BI149" i="2"/>
  <c r="BH149" i="2"/>
  <c r="BG149" i="2"/>
  <c r="F35" i="2" s="1"/>
  <c r="BF149" i="2"/>
  <c r="J34" i="2" s="1"/>
  <c r="T149" i="2"/>
  <c r="R149" i="2"/>
  <c r="P149" i="2"/>
  <c r="BI148" i="2"/>
  <c r="BH148" i="2"/>
  <c r="BG148" i="2"/>
  <c r="BF148" i="2"/>
  <c r="T148" i="2"/>
  <c r="R148" i="2"/>
  <c r="P148" i="2"/>
  <c r="BI146" i="2"/>
  <c r="BH146" i="2"/>
  <c r="F36" i="2" s="1"/>
  <c r="BG146" i="2"/>
  <c r="BF146" i="2"/>
  <c r="T146" i="2"/>
  <c r="R146" i="2"/>
  <c r="P146" i="2"/>
  <c r="J140" i="2"/>
  <c r="F139" i="2"/>
  <c r="F137" i="2"/>
  <c r="E135" i="2"/>
  <c r="J92" i="2"/>
  <c r="F91" i="2"/>
  <c r="F89" i="2"/>
  <c r="E87" i="2"/>
  <c r="J21" i="2"/>
  <c r="E21" i="2"/>
  <c r="J91" i="2" s="1"/>
  <c r="J20" i="2"/>
  <c r="J18" i="2"/>
  <c r="E18" i="2"/>
  <c r="F140" i="2"/>
  <c r="J17" i="2"/>
  <c r="J12" i="2"/>
  <c r="J89" i="2"/>
  <c r="E7" i="2"/>
  <c r="E133" i="2" s="1"/>
  <c r="L90" i="1"/>
  <c r="AM90" i="1"/>
  <c r="AM89" i="1"/>
  <c r="L89" i="1"/>
  <c r="AM87" i="1"/>
  <c r="L87" i="1"/>
  <c r="L85" i="1"/>
  <c r="L84" i="1"/>
  <c r="J575" i="2"/>
  <c r="J548" i="2"/>
  <c r="BK533" i="2"/>
  <c r="BK510" i="2"/>
  <c r="J501" i="2"/>
  <c r="J476" i="2"/>
  <c r="BK451" i="2"/>
  <c r="BK428" i="2"/>
  <c r="BK406" i="2"/>
  <c r="BK386" i="2"/>
  <c r="BK375" i="2"/>
  <c r="BK368" i="2"/>
  <c r="BK335" i="2"/>
  <c r="BK318" i="2"/>
  <c r="BK302" i="2"/>
  <c r="BK269" i="2"/>
  <c r="BK233" i="2"/>
  <c r="BK627" i="2"/>
  <c r="J620" i="2"/>
  <c r="BK598" i="2"/>
  <c r="J551" i="2"/>
  <c r="J505" i="2"/>
  <c r="J451" i="2"/>
  <c r="J396" i="2"/>
  <c r="J350" i="2"/>
  <c r="J267" i="2"/>
  <c r="BK551" i="2"/>
  <c r="BK501" i="2"/>
  <c r="J460" i="2"/>
  <c r="J402" i="2"/>
  <c r="J329" i="2"/>
  <c r="J262" i="2"/>
  <c r="BK630" i="2"/>
  <c r="BK569" i="2"/>
  <c r="BK549" i="2"/>
  <c r="J502" i="2"/>
  <c r="J416" i="2"/>
  <c r="J361" i="2"/>
  <c r="J309" i="2"/>
  <c r="J172" i="2"/>
  <c r="BK561" i="2"/>
  <c r="BK530" i="2"/>
  <c r="BK489" i="2"/>
  <c r="J450" i="2"/>
  <c r="J421" i="2"/>
  <c r="J386" i="2"/>
  <c r="BK356" i="2"/>
  <c r="J250" i="2"/>
  <c r="J585" i="3"/>
  <c r="J537" i="3"/>
  <c r="BK488" i="3"/>
  <c r="J277" i="3"/>
  <c r="J632" i="3"/>
  <c r="BK502" i="3"/>
  <c r="BK392" i="3"/>
  <c r="BK547" i="3"/>
  <c r="BK441" i="3"/>
  <c r="J319" i="3"/>
  <c r="BK241" i="3"/>
  <c r="BK637" i="3"/>
  <c r="BK541" i="3"/>
  <c r="J415" i="3"/>
  <c r="J383" i="3"/>
  <c r="J361" i="3"/>
  <c r="J311" i="3"/>
  <c r="BK173" i="3"/>
  <c r="BK647" i="3"/>
  <c r="J543" i="3"/>
  <c r="BK517" i="3"/>
  <c r="J459" i="3"/>
  <c r="J326" i="3"/>
  <c r="J647" i="3"/>
  <c r="BK544" i="3"/>
  <c r="J523" i="3"/>
  <c r="BK507" i="3"/>
  <c r="J490" i="3"/>
  <c r="BK453" i="3"/>
  <c r="J441" i="3"/>
  <c r="BK424" i="3"/>
  <c r="BK388" i="3"/>
  <c r="J325" i="3"/>
  <c r="BK270" i="3"/>
  <c r="BK594" i="3"/>
  <c r="J372" i="3"/>
  <c r="BK282" i="3"/>
  <c r="BK613" i="3"/>
  <c r="BK583" i="3"/>
  <c r="BK505" i="3"/>
  <c r="J384" i="3"/>
  <c r="BK630" i="3"/>
  <c r="J478" i="3"/>
  <c r="J408" i="3"/>
  <c r="BK305" i="3"/>
  <c r="BK215" i="4"/>
  <c r="J253" i="4"/>
  <c r="J225" i="4"/>
  <c r="BK175" i="4"/>
  <c r="BK246" i="4"/>
  <c r="J227" i="4"/>
  <c r="J195" i="4"/>
  <c r="BK218" i="4"/>
  <c r="BK149" i="4"/>
  <c r="J257" i="4"/>
  <c r="J256" i="4"/>
  <c r="BK189" i="4"/>
  <c r="BK226" i="4"/>
  <c r="BK161" i="4"/>
  <c r="J250" i="4"/>
  <c r="BK227" i="4"/>
  <c r="J148" i="4"/>
  <c r="BK170" i="5"/>
  <c r="J183" i="5"/>
  <c r="J144" i="5"/>
  <c r="J200" i="5"/>
  <c r="J185" i="5"/>
  <c r="BK166" i="5"/>
  <c r="BK145" i="5"/>
  <c r="J168" i="5"/>
  <c r="BK181" i="5"/>
  <c r="BK136" i="5"/>
  <c r="BK199" i="5"/>
  <c r="J143" i="5"/>
  <c r="BK153" i="6"/>
  <c r="BK156" i="6"/>
  <c r="J147" i="6"/>
  <c r="J153" i="6"/>
  <c r="J146" i="6"/>
  <c r="J131" i="6"/>
  <c r="BK130" i="7"/>
  <c r="J199" i="7"/>
  <c r="J234" i="7"/>
  <c r="J214" i="7"/>
  <c r="BK137" i="7"/>
  <c r="J216" i="7"/>
  <c r="BK143" i="7"/>
  <c r="BK135" i="7"/>
  <c r="J238" i="7"/>
  <c r="BK223" i="7"/>
  <c r="J152" i="7"/>
  <c r="J301" i="8"/>
  <c r="J253" i="8"/>
  <c r="BK353" i="8"/>
  <c r="J332" i="8"/>
  <c r="J317" i="8"/>
  <c r="J257" i="8"/>
  <c r="BK210" i="8"/>
  <c r="BK328" i="8"/>
  <c r="J313" i="8"/>
  <c r="J303" i="8"/>
  <c r="J285" i="8"/>
  <c r="BK269" i="8"/>
  <c r="J200" i="8"/>
  <c r="J337" i="8"/>
  <c r="BK347" i="8"/>
  <c r="J294" i="8"/>
  <c r="BK223" i="8"/>
  <c r="J351" i="8"/>
  <c r="J228" i="8"/>
  <c r="BK275" i="8"/>
  <c r="J310" i="8"/>
  <c r="J259" i="8"/>
  <c r="BK340" i="8"/>
  <c r="J286" i="8"/>
  <c r="BK192" i="8"/>
  <c r="BK272" i="8"/>
  <c r="J260" i="8"/>
  <c r="BK214" i="8"/>
  <c r="J302" i="8"/>
  <c r="J237" i="8"/>
  <c r="J137" i="9"/>
  <c r="J614" i="2"/>
  <c r="J598" i="2"/>
  <c r="J573" i="2"/>
  <c r="J560" i="2"/>
  <c r="BK524" i="2"/>
  <c r="J509" i="2"/>
  <c r="BK496" i="2"/>
  <c r="BK482" i="2"/>
  <c r="J447" i="2"/>
  <c r="BK427" i="2"/>
  <c r="BK400" i="2"/>
  <c r="J388" i="2"/>
  <c r="J372" i="2"/>
  <c r="J354" i="2"/>
  <c r="BK309" i="2"/>
  <c r="J273" i="2"/>
  <c r="BK204" i="2"/>
  <c r="J192" i="2"/>
  <c r="BK267" i="2"/>
  <c r="BK148" i="2"/>
  <c r="J601" i="2"/>
  <c r="J543" i="2"/>
  <c r="J533" i="2"/>
  <c r="BK519" i="2"/>
  <c r="J478" i="2"/>
  <c r="BK448" i="2"/>
  <c r="J403" i="2"/>
  <c r="BK382" i="2"/>
  <c r="BK367" i="2"/>
  <c r="BK316" i="2"/>
  <c r="J278" i="2"/>
  <c r="BK263" i="2"/>
  <c r="BK172" i="2"/>
  <c r="J627" i="3"/>
  <c r="BK580" i="3"/>
  <c r="J554" i="3"/>
  <c r="J520" i="3"/>
  <c r="BK470" i="3"/>
  <c r="J400" i="3"/>
  <c r="J358" i="3"/>
  <c r="J268" i="3"/>
  <c r="BK188" i="3"/>
  <c r="BK629" i="3"/>
  <c r="J559" i="3"/>
  <c r="J546" i="3"/>
  <c r="BK440" i="3"/>
  <c r="BK346" i="3"/>
  <c r="J393" i="3"/>
  <c r="BK278" i="3"/>
  <c r="J594" i="3"/>
  <c r="J430" i="3"/>
  <c r="BK381" i="3"/>
  <c r="J207" i="3"/>
  <c r="BK556" i="3"/>
  <c r="J483" i="3"/>
  <c r="J278" i="3"/>
  <c r="BK641" i="3"/>
  <c r="BK530" i="3"/>
  <c r="BK521" i="3"/>
  <c r="BK478" i="3"/>
  <c r="J436" i="3"/>
  <c r="BK397" i="3"/>
  <c r="BK312" i="3"/>
  <c r="J610" i="3"/>
  <c r="BK406" i="3"/>
  <c r="J317" i="3"/>
  <c r="BK639" i="3"/>
  <c r="J611" i="3"/>
  <c r="J507" i="3"/>
  <c r="J331" i="3"/>
  <c r="J564" i="3"/>
  <c r="J200" i="4"/>
  <c r="J220" i="4"/>
  <c r="BK158" i="4"/>
  <c r="J171" i="5"/>
  <c r="J140" i="5"/>
  <c r="J152" i="5"/>
  <c r="BK141" i="5"/>
  <c r="BK230" i="7"/>
  <c r="J148" i="7"/>
  <c r="J248" i="7"/>
  <c r="BK248" i="7"/>
  <c r="J346" i="8"/>
  <c r="J197" i="8"/>
  <c r="BK329" i="8"/>
  <c r="J298" i="8"/>
  <c r="BK279" i="8"/>
  <c r="BK211" i="8"/>
  <c r="J190" i="8"/>
  <c r="J355" i="8"/>
  <c r="BK342" i="8"/>
  <c r="J274" i="8"/>
  <c r="BK358" i="8"/>
  <c r="BK286" i="8"/>
  <c r="BK190" i="8"/>
  <c r="BK230" i="8"/>
  <c r="BK222" i="8"/>
  <c r="BK280" i="8"/>
  <c r="J300" i="8"/>
  <c r="J230" i="8"/>
  <c r="BK625" i="2"/>
  <c r="BK600" i="2"/>
  <c r="BK562" i="2"/>
  <c r="BK536" i="2"/>
  <c r="J517" i="2"/>
  <c r="J504" i="2"/>
  <c r="J489" i="2"/>
  <c r="BK468" i="2"/>
  <c r="J431" i="2"/>
  <c r="BK426" i="2"/>
  <c r="BK410" i="2"/>
  <c r="BK397" i="2"/>
  <c r="BK389" i="2"/>
  <c r="J367" i="2"/>
  <c r="J321" i="2"/>
  <c r="BK282" i="2"/>
  <c r="J199" i="2"/>
  <c r="BK156" i="2"/>
  <c r="BK622" i="2"/>
  <c r="BK617" i="2"/>
  <c r="BK593" i="2"/>
  <c r="J531" i="2"/>
  <c r="J467" i="2"/>
  <c r="J434" i="2"/>
  <c r="J382" i="2"/>
  <c r="J310" i="2"/>
  <c r="BK170" i="2"/>
  <c r="J513" i="2"/>
  <c r="J468" i="2"/>
  <c r="BK401" i="2"/>
  <c r="J370" i="2"/>
  <c r="J284" i="2"/>
  <c r="J227" i="2"/>
  <c r="J629" i="2"/>
  <c r="J538" i="2"/>
  <c r="BK506" i="2"/>
  <c r="J395" i="2"/>
  <c r="BK332" i="2"/>
  <c r="J285" i="2"/>
  <c r="BK634" i="2"/>
  <c r="J546" i="2"/>
  <c r="J497" i="2"/>
  <c r="J463" i="2"/>
  <c r="BK425" i="2"/>
  <c r="BK376" i="2"/>
  <c r="J277" i="2"/>
  <c r="BK192" i="2"/>
  <c r="J592" i="3"/>
  <c r="BK553" i="3"/>
  <c r="BK516" i="3"/>
  <c r="BK396" i="3"/>
  <c r="BK212" i="3"/>
  <c r="J539" i="3"/>
  <c r="J386" i="3"/>
  <c r="J149" i="3"/>
  <c r="J557" i="3"/>
  <c r="BK525" i="3"/>
  <c r="J492" i="3"/>
  <c r="BK462" i="3"/>
  <c r="J424" i="3"/>
  <c r="J256" i="3"/>
  <c r="J630" i="3"/>
  <c r="J624" i="3"/>
  <c r="J582" i="3"/>
  <c r="J509" i="3"/>
  <c r="BK473" i="3"/>
  <c r="J456" i="3"/>
  <c r="BK403" i="3"/>
  <c r="J391" i="3"/>
  <c r="BK383" i="3"/>
  <c r="J344" i="3"/>
  <c r="BK325" i="3"/>
  <c r="BK306" i="3"/>
  <c r="J580" i="3"/>
  <c r="BK528" i="3"/>
  <c r="J510" i="3"/>
  <c r="J399" i="3"/>
  <c r="J335" i="3"/>
  <c r="J250" i="3"/>
  <c r="BK627" i="3"/>
  <c r="BK496" i="3"/>
  <c r="BK395" i="3"/>
  <c r="J313" i="3"/>
  <c r="BK292" i="3"/>
  <c r="J152" i="3"/>
  <c r="BK590" i="3"/>
  <c r="BK527" i="3"/>
  <c r="J482" i="3"/>
  <c r="BK422" i="3"/>
  <c r="BK276" i="3"/>
  <c r="J572" i="3"/>
  <c r="BK526" i="3"/>
  <c r="BK510" i="3"/>
  <c r="BK460" i="3"/>
  <c r="J583" i="3"/>
  <c r="BK551" i="3"/>
  <c r="J421" i="3"/>
  <c r="J305" i="3"/>
  <c r="J548" i="3"/>
  <c r="BK467" i="3"/>
  <c r="J362" i="3"/>
  <c r="BK236" i="3"/>
  <c r="BK223" i="4"/>
  <c r="BK162" i="4"/>
  <c r="J213" i="4"/>
  <c r="BK187" i="4"/>
  <c r="J162" i="4"/>
  <c r="J147" i="5"/>
  <c r="BK168" i="5"/>
  <c r="J180" i="5"/>
  <c r="BK163" i="5"/>
  <c r="J136" i="5"/>
  <c r="J132" i="6"/>
  <c r="BK150" i="6"/>
  <c r="BK143" i="6"/>
  <c r="BK123" i="6"/>
  <c r="BK139" i="7"/>
  <c r="J239" i="7"/>
  <c r="BK199" i="7"/>
  <c r="J213" i="7"/>
  <c r="J203" i="7"/>
  <c r="J230" i="7"/>
  <c r="BK242" i="7"/>
  <c r="J201" i="7"/>
  <c r="BK293" i="8"/>
  <c r="J232" i="8"/>
  <c r="BK330" i="8"/>
  <c r="BK301" i="8"/>
  <c r="BK285" i="8"/>
  <c r="J272" i="8"/>
  <c r="BK191" i="8"/>
  <c r="BK180" i="8"/>
  <c r="J353" i="8"/>
  <c r="J326" i="8"/>
  <c r="J245" i="8"/>
  <c r="BK337" i="8"/>
  <c r="BK315" i="8"/>
  <c r="J283" i="8"/>
  <c r="J360" i="8"/>
  <c r="J240" i="8"/>
  <c r="BK297" i="8"/>
  <c r="J335" i="8"/>
  <c r="BK224" i="8"/>
  <c r="J309" i="8"/>
  <c r="BK267" i="8"/>
  <c r="J203" i="8"/>
  <c r="BK235" i="8"/>
  <c r="BK137" i="9"/>
  <c r="J384" i="2"/>
  <c r="BK350" i="2"/>
  <c r="J315" i="2"/>
  <c r="BK271" i="2"/>
  <c r="J170" i="2"/>
  <c r="BK146" i="2"/>
  <c r="BK635" i="2"/>
  <c r="J625" i="2"/>
  <c r="BK620" i="2"/>
  <c r="BK610" i="2"/>
  <c r="BK586" i="2"/>
  <c r="BK570" i="2"/>
  <c r="J557" i="2"/>
  <c r="J541" i="2"/>
  <c r="BK514" i="2"/>
  <c r="J488" i="2"/>
  <c r="BK458" i="2"/>
  <c r="BK453" i="2"/>
  <c r="BK440" i="2"/>
  <c r="J411" i="2"/>
  <c r="BK384" i="2"/>
  <c r="J365" i="2"/>
  <c r="J322" i="2"/>
  <c r="BK277" i="2"/>
  <c r="BK265" i="2"/>
  <c r="J151" i="2"/>
  <c r="BK557" i="2"/>
  <c r="BK526" i="2"/>
  <c r="J506" i="2"/>
  <c r="BK476" i="2"/>
  <c r="J469" i="2"/>
  <c r="BK455" i="2"/>
  <c r="BK419" i="2"/>
  <c r="J397" i="2"/>
  <c r="J373" i="2"/>
  <c r="BK357" i="2"/>
  <c r="J303" i="2"/>
  <c r="J261" i="2"/>
  <c r="J154" i="2"/>
  <c r="J630" i="2"/>
  <c r="J576" i="2"/>
  <c r="BK568" i="2"/>
  <c r="J540" i="2"/>
  <c r="J520" i="2"/>
  <c r="BK497" i="2"/>
  <c r="J465" i="2"/>
  <c r="J430" i="2"/>
  <c r="BK411" i="2"/>
  <c r="J389" i="2"/>
  <c r="J374" i="2"/>
  <c r="BK337" i="2"/>
  <c r="BK321" i="2"/>
  <c r="BK308" i="2"/>
  <c r="BK182" i="2"/>
  <c r="J634" i="2"/>
  <c r="J594" i="2"/>
  <c r="BK541" i="2"/>
  <c r="J535" i="2"/>
  <c r="J512" i="2"/>
  <c r="J491" i="2"/>
  <c r="J464" i="2"/>
  <c r="BK454" i="2"/>
  <c r="J432" i="2"/>
  <c r="BK416" i="2"/>
  <c r="BK390" i="2"/>
  <c r="J378" i="2"/>
  <c r="BK364" i="2"/>
  <c r="J335" i="2"/>
  <c r="J302" i="2"/>
  <c r="J271" i="2"/>
  <c r="J248" i="2"/>
  <c r="BK321" i="3"/>
  <c r="J284" i="3"/>
  <c r="BK157" i="3"/>
  <c r="BK568" i="3"/>
  <c r="J502" i="3"/>
  <c r="BK444" i="3"/>
  <c r="BK393" i="3"/>
  <c r="BK153" i="3"/>
  <c r="J639" i="3"/>
  <c r="J529" i="3"/>
  <c r="J501" i="3"/>
  <c r="J473" i="3"/>
  <c r="BK430" i="3"/>
  <c r="J411" i="3"/>
  <c r="BK387" i="3"/>
  <c r="BK372" i="3"/>
  <c r="BK334" i="3"/>
  <c r="J242" i="3"/>
  <c r="BK504" i="3"/>
  <c r="BK337" i="3"/>
  <c r="J271" i="3"/>
  <c r="BK624" i="3"/>
  <c r="J567" i="3"/>
  <c r="BK509" i="3"/>
  <c r="BK326" i="3"/>
  <c r="J629" i="3"/>
  <c r="J538" i="3"/>
  <c r="BK472" i="3"/>
  <c r="J324" i="3"/>
  <c r="J233" i="4"/>
  <c r="BK195" i="4"/>
  <c r="J221" i="4"/>
  <c r="J189" i="4"/>
  <c r="J243" i="4"/>
  <c r="BK225" i="4"/>
  <c r="BK196" i="4"/>
  <c r="BK250" i="4"/>
  <c r="J249" i="4"/>
  <c r="J202" i="4"/>
  <c r="BK220" i="4"/>
  <c r="BK206" i="4"/>
  <c r="J235" i="4"/>
  <c r="J206" i="4"/>
  <c r="J141" i="5"/>
  <c r="BK204" i="5"/>
  <c r="BK155" i="5"/>
  <c r="BK131" i="5"/>
  <c r="J138" i="5"/>
  <c r="BK143" i="5"/>
  <c r="J162" i="6"/>
  <c r="J152" i="6"/>
  <c r="BK126" i="6"/>
  <c r="BK124" i="6"/>
  <c r="BK134" i="7"/>
  <c r="BK210" i="7"/>
  <c r="J225" i="7"/>
  <c r="J151" i="7"/>
  <c r="BK193" i="7"/>
  <c r="BK198" i="7"/>
  <c r="BK207" i="7"/>
  <c r="J195" i="7"/>
  <c r="J246" i="7"/>
  <c r="BK321" i="8"/>
  <c r="J180" i="8"/>
  <c r="BK320" i="8"/>
  <c r="BK300" i="8"/>
  <c r="BK234" i="8"/>
  <c r="BK252" i="8"/>
  <c r="BK232" i="8"/>
  <c r="BK608" i="2"/>
  <c r="J582" i="2"/>
  <c r="J567" i="2"/>
  <c r="J549" i="2"/>
  <c r="BK534" i="2"/>
  <c r="BK507" i="2"/>
  <c r="BK484" i="2"/>
  <c r="J449" i="2"/>
  <c r="BK423" i="2"/>
  <c r="BK398" i="2"/>
  <c r="BK383" i="2"/>
  <c r="BK370" i="2"/>
  <c r="J356" i="2"/>
  <c r="BK329" i="2"/>
  <c r="J312" i="2"/>
  <c r="BK303" i="2"/>
  <c r="BK250" i="2"/>
  <c r="J184" i="2"/>
  <c r="F37" i="2"/>
  <c r="J339" i="3"/>
  <c r="J515" i="3"/>
  <c r="BK290" i="3"/>
  <c r="BK152" i="3"/>
  <c r="BK520" i="3"/>
  <c r="J403" i="3"/>
  <c r="BK376" i="3"/>
  <c r="BK415" i="3"/>
  <c r="J378" i="3"/>
  <c r="BK169" i="3"/>
  <c r="J438" i="3"/>
  <c r="J204" i="3"/>
  <c r="J573" i="3"/>
  <c r="BK481" i="3"/>
  <c r="J291" i="3"/>
  <c r="J486" i="3"/>
  <c r="J432" i="3"/>
  <c r="J175" i="3"/>
  <c r="BK204" i="4"/>
  <c r="BK249" i="4"/>
  <c r="BK179" i="4"/>
  <c r="BK253" i="4"/>
  <c r="J215" i="4"/>
  <c r="BK176" i="4"/>
  <c r="J216" i="4"/>
  <c r="J204" i="4"/>
  <c r="BK181" i="4"/>
  <c r="J149" i="4"/>
  <c r="J155" i="5"/>
  <c r="J205" i="5"/>
  <c r="BK196" i="5"/>
  <c r="J167" i="5"/>
  <c r="J165" i="5"/>
  <c r="J133" i="6"/>
  <c r="J143" i="6"/>
  <c r="J139" i="6"/>
  <c r="J150" i="6"/>
  <c r="J209" i="7"/>
  <c r="BK235" i="7"/>
  <c r="J210" i="7"/>
  <c r="BK201" i="7"/>
  <c r="BK236" i="7"/>
  <c r="BK204" i="7"/>
  <c r="J198" i="7"/>
  <c r="BK136" i="7"/>
  <c r="BK289" i="8"/>
  <c r="BK351" i="8"/>
  <c r="J312" i="8"/>
  <c r="BK307" i="8"/>
  <c r="BK295" i="8"/>
  <c r="J249" i="8"/>
  <c r="BK195" i="8"/>
  <c r="J187" i="8"/>
  <c r="J364" i="8"/>
  <c r="BK332" i="8"/>
  <c r="BK277" i="8"/>
  <c r="BK362" i="8"/>
  <c r="J293" i="8"/>
  <c r="BK205" i="8"/>
  <c r="BK364" i="8"/>
  <c r="J279" i="8"/>
  <c r="BK338" i="8"/>
  <c r="BK298" i="8"/>
  <c r="J223" i="8"/>
  <c r="BK274" i="8"/>
  <c r="BK215" i="8"/>
  <c r="BK273" i="8"/>
  <c r="BK134" i="9"/>
  <c r="BK636" i="2"/>
  <c r="J593" i="2"/>
  <c r="J568" i="2"/>
  <c r="BK543" i="2"/>
  <c r="J528" i="2"/>
  <c r="J515" i="2"/>
  <c r="BK503" i="2"/>
  <c r="BK492" i="2"/>
  <c r="J455" i="2"/>
  <c r="BK429" i="2"/>
  <c r="J426" i="2"/>
  <c r="BK403" i="2"/>
  <c r="BK393" i="2"/>
  <c r="BK378" i="2"/>
  <c r="J337" i="2"/>
  <c r="J305" i="2"/>
  <c r="J257" i="2"/>
  <c r="J168" i="2"/>
  <c r="J624" i="2"/>
  <c r="J618" i="2"/>
  <c r="BK603" i="2"/>
  <c r="BK576" i="2"/>
  <c r="J519" i="2"/>
  <c r="J472" i="2"/>
  <c r="J417" i="2"/>
  <c r="BK380" i="2"/>
  <c r="J318" i="2"/>
  <c r="J263" i="2"/>
  <c r="J529" i="2"/>
  <c r="BK502" i="2"/>
  <c r="BK463" i="2"/>
  <c r="BK385" i="2"/>
  <c r="BK360" i="2"/>
  <c r="BK278" i="2"/>
  <c r="J182" i="2"/>
  <c r="BK628" i="2"/>
  <c r="J564" i="2"/>
  <c r="BK494" i="2"/>
  <c r="BK417" i="2"/>
  <c r="J390" i="2"/>
  <c r="BK315" i="2"/>
  <c r="BK184" i="2"/>
  <c r="BK631" i="2"/>
  <c r="BK548" i="2"/>
  <c r="BK520" i="2"/>
  <c r="J474" i="2"/>
  <c r="J427" i="2"/>
  <c r="BK391" i="2"/>
  <c r="BK377" i="2"/>
  <c r="J314" i="2"/>
  <c r="BK261" i="2"/>
  <c r="BK620" i="3"/>
  <c r="BK542" i="3"/>
  <c r="BK445" i="3"/>
  <c r="J236" i="3"/>
  <c r="BK604" i="3"/>
  <c r="BK545" i="3"/>
  <c r="BK324" i="3"/>
  <c r="J290" i="3"/>
  <c r="J285" i="3"/>
  <c r="J266" i="3"/>
  <c r="BK631" i="3"/>
  <c r="J603" i="3"/>
  <c r="J562" i="3"/>
  <c r="J545" i="3"/>
  <c r="J504" i="3"/>
  <c r="BK498" i="3"/>
  <c r="BK489" i="3"/>
  <c r="BK463" i="3"/>
  <c r="J447" i="3"/>
  <c r="J417" i="3"/>
  <c r="BK390" i="3"/>
  <c r="BK362" i="3"/>
  <c r="J257" i="3"/>
  <c r="BK175" i="3"/>
  <c r="J637" i="3"/>
  <c r="BK634" i="3"/>
  <c r="J626" i="3"/>
  <c r="J604" i="3"/>
  <c r="BK603" i="3"/>
  <c r="J581" i="3"/>
  <c r="BK554" i="3"/>
  <c r="J498" i="3"/>
  <c r="BK476" i="3"/>
  <c r="J472" i="3"/>
  <c r="J467" i="3"/>
  <c r="J427" i="3"/>
  <c r="BK410" i="3"/>
  <c r="J402" i="3"/>
  <c r="J395" i="3"/>
  <c r="J388" i="3"/>
  <c r="J376" i="3"/>
  <c r="BK365" i="3"/>
  <c r="BK339" i="3"/>
  <c r="J328" i="3"/>
  <c r="BK310" i="3"/>
  <c r="BK307" i="3"/>
  <c r="J200" i="3"/>
  <c r="J586" i="3"/>
  <c r="BK548" i="3"/>
  <c r="BK522" i="3"/>
  <c r="J514" i="3"/>
  <c r="BK437" i="3"/>
  <c r="BK421" i="3"/>
  <c r="BK380" i="3"/>
  <c r="BK331" i="3"/>
  <c r="J280" i="3"/>
  <c r="J155" i="3"/>
  <c r="J613" i="3"/>
  <c r="BK539" i="3"/>
  <c r="J461" i="3"/>
  <c r="BK409" i="3"/>
  <c r="J394" i="3"/>
  <c r="BK371" i="3"/>
  <c r="BK317" i="3"/>
  <c r="J310" i="3"/>
  <c r="BK280" i="3"/>
  <c r="J160" i="3"/>
  <c r="BK149" i="3"/>
  <c r="BK646" i="3"/>
  <c r="J541" i="3"/>
  <c r="J518" i="3"/>
  <c r="J477" i="3"/>
  <c r="BK432" i="3"/>
  <c r="J327" i="3"/>
  <c r="BK177" i="3"/>
  <c r="J646" i="3"/>
  <c r="BK638" i="3"/>
  <c r="BK532" i="3"/>
  <c r="J528" i="3"/>
  <c r="J519" i="3"/>
  <c r="BK499" i="3"/>
  <c r="BK482" i="3"/>
  <c r="BK464" i="3"/>
  <c r="J444" i="3"/>
  <c r="J439" i="3"/>
  <c r="BK417" i="3"/>
  <c r="J410" i="3"/>
  <c r="BK384" i="3"/>
  <c r="J370" i="3"/>
  <c r="J337" i="3"/>
  <c r="J308" i="3"/>
  <c r="J618" i="3"/>
  <c r="BK543" i="3"/>
  <c r="BK401" i="3"/>
  <c r="BK361" i="3"/>
  <c r="BK284" i="3"/>
  <c r="J272" i="3"/>
  <c r="J640" i="3"/>
  <c r="BK611" i="3"/>
  <c r="BK588" i="3"/>
  <c r="J570" i="3"/>
  <c r="BK549" i="3"/>
  <c r="BK484" i="3"/>
  <c r="J422" i="3"/>
  <c r="BK328" i="3"/>
  <c r="J259" i="3"/>
  <c r="J596" i="3"/>
  <c r="BK559" i="3"/>
  <c r="J505" i="3"/>
  <c r="J468" i="3"/>
  <c r="J440" i="3"/>
  <c r="BK335" i="3"/>
  <c r="J293" i="3"/>
  <c r="BK237" i="4"/>
  <c r="BK236" i="4"/>
  <c r="J187" i="4"/>
  <c r="BK252" i="4"/>
  <c r="J246" i="4"/>
  <c r="BK217" i="4"/>
  <c r="BK210" i="4"/>
  <c r="BK185" i="4"/>
  <c r="J161" i="4"/>
  <c r="J245" i="4"/>
  <c r="BK233" i="4"/>
  <c r="BK221" i="4"/>
  <c r="BK212" i="4"/>
  <c r="J183" i="4"/>
  <c r="BK167" i="4"/>
  <c r="BK234" i="4"/>
  <c r="BK245" i="4"/>
  <c r="BK214" i="4"/>
  <c r="BK166" i="4"/>
  <c r="J236" i="4"/>
  <c r="J234" i="4"/>
  <c r="J218" i="4"/>
  <c r="J164" i="4"/>
  <c r="J196" i="4"/>
  <c r="BK239" i="4"/>
  <c r="BK159" i="4"/>
  <c r="J163" i="5"/>
  <c r="J172" i="5"/>
  <c r="BK138" i="5"/>
  <c r="J134" i="5"/>
  <c r="J194" i="5"/>
  <c r="BK148" i="6"/>
  <c r="J155" i="6"/>
  <c r="BK141" i="6"/>
  <c r="BK145" i="6"/>
  <c r="J124" i="6"/>
  <c r="BK133" i="6"/>
  <c r="BK214" i="7"/>
  <c r="J131" i="7"/>
  <c r="J232" i="7"/>
  <c r="J237" i="7"/>
  <c r="BK213" i="7"/>
  <c r="BK197" i="7"/>
  <c r="J123" i="7"/>
  <c r="BK138" i="7"/>
  <c r="BK217" i="7"/>
  <c r="J202" i="7"/>
  <c r="BK128" i="7"/>
  <c r="BK123" i="7"/>
  <c r="J137" i="7"/>
  <c r="J206" i="7"/>
  <c r="J235" i="7"/>
  <c r="J215" i="7"/>
  <c r="J290" i="8"/>
  <c r="J354" i="8"/>
  <c r="BK343" i="8"/>
  <c r="J321" i="8"/>
  <c r="BK255" i="8"/>
  <c r="BK360" i="8"/>
  <c r="J329" i="8"/>
  <c r="BK308" i="8"/>
  <c r="BK287" i="8"/>
  <c r="J222" i="8"/>
  <c r="BK189" i="8"/>
  <c r="J362" i="8"/>
  <c r="BK346" i="8"/>
  <c r="J247" i="8"/>
  <c r="J199" i="8"/>
  <c r="J236" i="8"/>
  <c r="J289" i="8"/>
  <c r="J308" i="8"/>
  <c r="J235" i="8"/>
  <c r="BK302" i="8"/>
  <c r="J207" i="8"/>
  <c r="BK316" i="8"/>
  <c r="BK281" i="8"/>
  <c r="J217" i="8"/>
  <c r="BK193" i="8"/>
  <c r="BK260" i="8"/>
  <c r="BK217" i="8"/>
  <c r="BK131" i="9"/>
  <c r="J603" i="2"/>
  <c r="BK544" i="2"/>
  <c r="J514" i="2"/>
  <c r="BK488" i="2"/>
  <c r="J453" i="2"/>
  <c r="J419" i="2"/>
  <c r="BK619" i="2"/>
  <c r="BK616" i="2"/>
  <c r="BK601" i="2"/>
  <c r="BK578" i="2"/>
  <c r="BK560" i="2"/>
  <c r="BK554" i="2"/>
  <c r="J532" i="2"/>
  <c r="BK516" i="2"/>
  <c r="J508" i="2"/>
  <c r="J503" i="2"/>
  <c r="BK470" i="2"/>
  <c r="BK459" i="2"/>
  <c r="BK450" i="2"/>
  <c r="BK432" i="2"/>
  <c r="J415" i="2"/>
  <c r="J398" i="2"/>
  <c r="BK388" i="2"/>
  <c r="J360" i="2"/>
  <c r="J325" i="2"/>
  <c r="BK284" i="2"/>
  <c r="BK273" i="2"/>
  <c r="J204" i="2"/>
  <c r="J636" i="2"/>
  <c r="J544" i="2"/>
  <c r="J524" i="2"/>
  <c r="J510" i="2"/>
  <c r="J492" i="2"/>
  <c r="BK472" i="2"/>
  <c r="BK461" i="2"/>
  <c r="J440" i="2"/>
  <c r="J404" i="2"/>
  <c r="J383" i="2"/>
  <c r="BK374" i="2"/>
  <c r="J332" i="2"/>
  <c r="BK307" i="2"/>
  <c r="J282" i="2"/>
  <c r="J247" i="2"/>
  <c r="J146" i="2"/>
  <c r="J631" i="2"/>
  <c r="BK580" i="2"/>
  <c r="BK575" i="2"/>
  <c r="BK565" i="2"/>
  <c r="J559" i="2"/>
  <c r="BK535" i="2"/>
  <c r="BK512" i="2"/>
  <c r="BK478" i="2"/>
  <c r="J448" i="2"/>
  <c r="BK415" i="2"/>
  <c r="J410" i="2"/>
  <c r="J392" i="2"/>
  <c r="BK354" i="2"/>
  <c r="J333" i="2"/>
  <c r="BK322" i="2"/>
  <c r="BK310" i="2"/>
  <c r="J241" i="2"/>
  <c r="BK227" i="2"/>
  <c r="BK504" i="2"/>
  <c r="J480" i="2"/>
  <c r="J459" i="2"/>
  <c r="J443" i="2"/>
  <c r="J423" i="2"/>
  <c r="BK404" i="2"/>
  <c r="J387" i="2"/>
  <c r="J380" i="2"/>
  <c r="BK372" i="2"/>
  <c r="BK361" i="2"/>
  <c r="BK305" i="2"/>
  <c r="J275" i="2"/>
  <c r="BK259" i="2"/>
  <c r="BK196" i="2"/>
  <c r="J164" i="2"/>
  <c r="J578" i="3"/>
  <c r="J568" i="3"/>
  <c r="BK523" i="3"/>
  <c r="J476" i="3"/>
  <c r="J409" i="3"/>
  <c r="J390" i="3"/>
  <c r="J270" i="3"/>
  <c r="BK207" i="3"/>
  <c r="J150" i="3"/>
  <c r="BK575" i="3"/>
  <c r="J549" i="3"/>
  <c r="BK479" i="3"/>
  <c r="J412" i="3"/>
  <c r="J398" i="3"/>
  <c r="BK256" i="3"/>
  <c r="BK578" i="3"/>
  <c r="J460" i="3"/>
  <c r="BK367" i="3"/>
  <c r="J306" i="3"/>
  <c r="J641" i="3"/>
  <c r="J475" i="3"/>
  <c r="J315" i="3"/>
  <c r="J644" i="3"/>
  <c r="BK535" i="3"/>
  <c r="BK494" i="3"/>
  <c r="BK459" i="3"/>
  <c r="BK426" i="3"/>
  <c r="J380" i="3"/>
  <c r="J321" i="3"/>
  <c r="BK558" i="3"/>
  <c r="J385" i="3"/>
  <c r="J274" i="3"/>
  <c r="BK628" i="3"/>
  <c r="BK436" i="3"/>
  <c r="BK200" i="3"/>
  <c r="J479" i="3"/>
  <c r="BK277" i="3"/>
  <c r="BK257" i="4"/>
  <c r="J212" i="4"/>
  <c r="J167" i="4"/>
  <c r="J210" i="4"/>
  <c r="BK183" i="5"/>
  <c r="BK147" i="5"/>
  <c r="J174" i="5"/>
  <c r="BK192" i="5"/>
  <c r="BK205" i="5"/>
  <c r="J131" i="5"/>
  <c r="BK144" i="5"/>
  <c r="J154" i="6"/>
  <c r="J160" i="6"/>
  <c r="BK155" i="6"/>
  <c r="J148" i="6"/>
  <c r="BK144" i="6"/>
  <c r="BK131" i="6"/>
  <c r="BK246" i="7"/>
  <c r="J130" i="7"/>
  <c r="J139" i="7"/>
  <c r="J227" i="7"/>
  <c r="BK215" i="7"/>
  <c r="J196" i="7"/>
  <c r="J241" i="7"/>
  <c r="BK203" i="7"/>
  <c r="J223" i="7"/>
  <c r="BK132" i="7"/>
  <c r="J212" i="7"/>
  <c r="BK216" i="7"/>
  <c r="J136" i="7"/>
  <c r="J252" i="7"/>
  <c r="BK212" i="7"/>
  <c r="J305" i="8"/>
  <c r="J320" i="8"/>
  <c r="J319" i="8"/>
  <c r="BK317" i="8"/>
  <c r="J316" i="8"/>
  <c r="J315" i="8"/>
  <c r="J314" i="8"/>
  <c r="BK313" i="8"/>
  <c r="BK311" i="8"/>
  <c r="BK309" i="8"/>
  <c r="BK299" i="8"/>
  <c r="BK296" i="8"/>
  <c r="BK283" i="8"/>
  <c r="J273" i="8"/>
  <c r="BK236" i="8"/>
  <c r="BK209" i="8"/>
  <c r="J193" i="8"/>
  <c r="J189" i="8"/>
  <c r="J185" i="8"/>
  <c r="BK184" i="8"/>
  <c r="J358" i="8"/>
  <c r="BK354" i="8"/>
  <c r="J343" i="8"/>
  <c r="J328" i="8"/>
  <c r="BK305" i="8"/>
  <c r="BK241" i="8"/>
  <c r="J342" i="8"/>
  <c r="BK326" i="8"/>
  <c r="BK304" i="8"/>
  <c r="BK291" i="8"/>
  <c r="J276" i="8"/>
  <c r="BK199" i="8"/>
  <c r="BK355" i="8"/>
  <c r="J345" i="8"/>
  <c r="J252" i="8"/>
  <c r="J215" i="8"/>
  <c r="BK197" i="8"/>
  <c r="J277" i="8"/>
  <c r="BK221" i="8"/>
  <c r="BK219" i="8"/>
  <c r="BK314" i="8"/>
  <c r="BK278" i="8"/>
  <c r="J255" i="8"/>
  <c r="BK245" i="8"/>
  <c r="BK200" i="8"/>
  <c r="BK467" i="2"/>
  <c r="J446" i="2"/>
  <c r="J381" i="2"/>
  <c r="BK324" i="2"/>
  <c r="BK268" i="2"/>
  <c r="BK618" i="3"/>
  <c r="J556" i="3"/>
  <c r="BK483" i="3"/>
  <c r="BK391" i="3"/>
  <c r="J177" i="3"/>
  <c r="J553" i="3"/>
  <c r="BK423" i="3"/>
  <c r="J367" i="3"/>
  <c r="BK577" i="3"/>
  <c r="BK407" i="3"/>
  <c r="BK289" i="3"/>
  <c r="J588" i="3"/>
  <c r="BK468" i="3"/>
  <c r="BK271" i="3"/>
  <c r="BK538" i="3"/>
  <c r="J522" i="3"/>
  <c r="BK492" i="3"/>
  <c r="J434" i="3"/>
  <c r="J404" i="3"/>
  <c r="J365" i="3"/>
  <c r="J157" i="3"/>
  <c r="BK404" i="3"/>
  <c r="BK581" i="3"/>
  <c r="BK557" i="3"/>
  <c r="BK385" i="3"/>
  <c r="J190" i="3"/>
  <c r="J481" i="3"/>
  <c r="BK313" i="3"/>
  <c r="BK198" i="4"/>
  <c r="BK208" i="4"/>
  <c r="J138" i="4"/>
  <c r="BK242" i="4"/>
  <c r="J166" i="4"/>
  <c r="J177" i="4"/>
  <c r="J158" i="4"/>
  <c r="J229" i="4"/>
  <c r="J133" i="4"/>
  <c r="BK167" i="5"/>
  <c r="BK187" i="5"/>
  <c r="J192" i="5"/>
  <c r="J161" i="5"/>
  <c r="J179" i="5"/>
  <c r="BK140" i="5"/>
  <c r="BK152" i="5"/>
  <c r="BK200" i="5"/>
  <c r="BK175" i="5"/>
  <c r="BK134" i="5"/>
  <c r="BK162" i="6"/>
  <c r="J134" i="6"/>
  <c r="BK147" i="6"/>
  <c r="BK132" i="6"/>
  <c r="BK146" i="6"/>
  <c r="J123" i="6"/>
  <c r="J132" i="7"/>
  <c r="J236" i="7"/>
  <c r="BK232" i="7"/>
  <c r="J217" i="7"/>
  <c r="J200" i="7"/>
  <c r="J134" i="7"/>
  <c r="J143" i="7"/>
  <c r="BK227" i="7"/>
  <c r="J197" i="7"/>
  <c r="J221" i="7"/>
  <c r="BK252" i="7"/>
  <c r="BK208" i="7"/>
  <c r="J135" i="7"/>
  <c r="J211" i="7"/>
  <c r="BK310" i="8"/>
  <c r="BK265" i="8"/>
  <c r="BK248" i="8"/>
  <c r="BK333" i="8"/>
  <c r="J287" i="8"/>
  <c r="BK183" i="8"/>
  <c r="BK324" i="8"/>
  <c r="J307" i="8"/>
  <c r="J281" i="8"/>
  <c r="BK203" i="8"/>
  <c r="J184" i="8"/>
  <c r="BK253" i="8"/>
  <c r="J338" i="8"/>
  <c r="BK243" i="8"/>
  <c r="J299" i="8"/>
  <c r="BK182" i="8"/>
  <c r="BK207" i="8"/>
  <c r="J263" i="8"/>
  <c r="J192" i="8"/>
  <c r="J221" i="8"/>
  <c r="J330" i="8"/>
  <c r="BK270" i="8"/>
  <c r="BK227" i="8"/>
  <c r="J269" i="8"/>
  <c r="J205" i="8"/>
  <c r="J131" i="9"/>
  <c r="J628" i="2"/>
  <c r="J586" i="2"/>
  <c r="J570" i="2"/>
  <c r="BK538" i="2"/>
  <c r="BK522" i="2"/>
  <c r="BK508" i="2"/>
  <c r="J494" i="2"/>
  <c r="BK465" i="2"/>
  <c r="BK430" i="2"/>
  <c r="J425" i="2"/>
  <c r="BK402" i="2"/>
  <c r="BK395" i="2"/>
  <c r="BK381" i="2"/>
  <c r="J324" i="2"/>
  <c r="J304" i="2"/>
  <c r="BK262" i="2"/>
  <c r="BK164" i="2"/>
  <c r="J621" i="2"/>
  <c r="BK594" i="2"/>
  <c r="J534" i="2"/>
  <c r="BK480" i="2"/>
  <c r="J454" i="2"/>
  <c r="J393" i="2"/>
  <c r="BK333" i="2"/>
  <c r="BK149" i="2"/>
  <c r="BK515" i="2"/>
  <c r="BK474" i="2"/>
  <c r="J400" i="2"/>
  <c r="J359" i="2"/>
  <c r="J233" i="2"/>
  <c r="BK629" i="2"/>
  <c r="BK567" i="2"/>
  <c r="BK529" i="2"/>
  <c r="BK475" i="2"/>
  <c r="J377" i="2"/>
  <c r="BK326" i="2"/>
  <c r="BK257" i="2"/>
  <c r="J152" i="2"/>
  <c r="J578" i="2"/>
  <c r="BK509" i="2"/>
  <c r="BK457" i="2"/>
  <c r="BK413" i="2"/>
  <c r="BK456" i="3"/>
  <c r="BK352" i="3"/>
  <c r="BK567" i="3"/>
  <c r="BK434" i="3"/>
  <c r="BK370" i="3"/>
  <c r="BK257" i="3"/>
  <c r="J634" i="3"/>
  <c r="J517" i="3"/>
  <c r="J413" i="3"/>
  <c r="BK364" i="3"/>
  <c r="BK288" i="3"/>
  <c r="BK155" i="3"/>
  <c r="BK592" i="3"/>
  <c r="J489" i="3"/>
  <c r="BK438" i="3"/>
  <c r="BK358" i="3"/>
  <c r="BK160" i="3"/>
  <c r="BK574" i="3"/>
  <c r="BK529" i="3"/>
  <c r="J516" i="3"/>
  <c r="BK474" i="3"/>
  <c r="BK447" i="3"/>
  <c r="J428" i="3"/>
  <c r="BK414" i="3"/>
  <c r="J401" i="3"/>
  <c r="J354" i="3"/>
  <c r="J307" i="3"/>
  <c r="BK572" i="3"/>
  <c r="J437" i="3"/>
  <c r="J371" i="3"/>
  <c r="BK250" i="3"/>
  <c r="BK626" i="3"/>
  <c r="BK561" i="3"/>
  <c r="BK354" i="3"/>
  <c r="BK204" i="3"/>
  <c r="J558" i="3"/>
  <c r="J463" i="3"/>
  <c r="J364" i="3"/>
  <c r="BK268" i="3"/>
  <c r="BK231" i="4"/>
  <c r="J181" i="4"/>
  <c r="BK247" i="4"/>
  <c r="BK180" i="4"/>
  <c r="BK256" i="4"/>
  <c r="BK229" i="4"/>
  <c r="BK177" i="4"/>
  <c r="BK255" i="4"/>
  <c r="J223" i="4"/>
  <c r="J237" i="4"/>
  <c r="BK216" i="4"/>
  <c r="J231" i="4"/>
  <c r="J179" i="4"/>
  <c r="J208" i="4"/>
  <c r="BK148" i="4"/>
  <c r="BK219" i="4"/>
  <c r="BK161" i="5"/>
  <c r="J166" i="5"/>
  <c r="BK149" i="5"/>
  <c r="J199" i="5"/>
  <c r="J187" i="5"/>
  <c r="BK174" i="5"/>
  <c r="BK197" i="5"/>
  <c r="BK165" i="5"/>
  <c r="J170" i="5"/>
  <c r="BK180" i="5"/>
  <c r="J196" i="5"/>
  <c r="BK171" i="5"/>
  <c r="J159" i="6"/>
  <c r="BK152" i="6"/>
  <c r="BK159" i="6"/>
  <c r="J141" i="6"/>
  <c r="J144" i="6"/>
  <c r="BK134" i="6"/>
  <c r="J129" i="6"/>
  <c r="J242" i="7"/>
  <c r="J207" i="7"/>
  <c r="J128" i="7"/>
  <c r="BK241" i="7"/>
  <c r="J226" i="7"/>
  <c r="BK209" i="7"/>
  <c r="J193" i="7"/>
  <c r="BK234" i="7"/>
  <c r="BK202" i="7"/>
  <c r="BK226" i="7"/>
  <c r="BK206" i="7"/>
  <c r="BK131" i="7"/>
  <c r="BK187" i="7"/>
  <c r="BK195" i="7"/>
  <c r="BK250" i="7"/>
  <c r="BK196" i="7"/>
  <c r="BK228" i="7"/>
  <c r="BK148" i="7"/>
  <c r="J296" i="8"/>
  <c r="BK259" i="8"/>
  <c r="BK247" i="8"/>
  <c r="J347" i="8"/>
  <c r="J324" i="8"/>
  <c r="J275" i="8"/>
  <c r="J243" i="8"/>
  <c r="J340" i="8"/>
  <c r="BK319" i="8"/>
  <c r="J311" i="8"/>
  <c r="BK294" i="8"/>
  <c r="J280" i="8"/>
  <c r="J219" i="8"/>
  <c r="J183" i="8"/>
  <c r="BK249" i="8"/>
  <c r="J297" i="8"/>
  <c r="J214" i="8"/>
  <c r="J295" i="8"/>
  <c r="J349" i="8"/>
  <c r="BK185" i="8"/>
  <c r="J267" i="8"/>
  <c r="BK257" i="8"/>
  <c r="J288" i="8"/>
  <c r="BK335" i="8"/>
  <c r="BK303" i="8"/>
  <c r="J248" i="8"/>
  <c r="J195" i="8"/>
  <c r="J241" i="8"/>
  <c r="J134" i="9"/>
  <c r="J124" i="9"/>
  <c r="BK624" i="2"/>
  <c r="BK584" i="2"/>
  <c r="J569" i="2"/>
  <c r="BK545" i="2"/>
  <c r="J526" i="2"/>
  <c r="BK505" i="2"/>
  <c r="BK486" i="2"/>
  <c r="J461" i="2"/>
  <c r="J428" i="2"/>
  <c r="BK399" i="2"/>
  <c r="J391" i="2"/>
  <c r="BK373" i="2"/>
  <c r="BK366" i="2"/>
  <c r="BK348" i="2"/>
  <c r="J308" i="2"/>
  <c r="BK281" i="2"/>
  <c r="J259" i="2"/>
  <c r="J196" i="2"/>
  <c r="J149" i="2"/>
  <c r="J627" i="2"/>
  <c r="J622" i="2"/>
  <c r="J619" i="2"/>
  <c r="J608" i="2"/>
  <c r="BK582" i="2"/>
  <c r="BK564" i="2"/>
  <c r="BK546" i="2"/>
  <c r="J525" i="2"/>
  <c r="BK511" i="2"/>
  <c r="BK469" i="2"/>
  <c r="J457" i="2"/>
  <c r="BK447" i="2"/>
  <c r="J413" i="2"/>
  <c r="BK392" i="2"/>
  <c r="J366" i="2"/>
  <c r="BK341" i="2"/>
  <c r="BK314" i="2"/>
  <c r="BK283" i="2"/>
  <c r="BK248" i="2"/>
  <c r="J148" i="2"/>
  <c r="J530" i="2"/>
  <c r="BK517" i="2"/>
  <c r="J482" i="2"/>
  <c r="BK464" i="2"/>
  <c r="BK443" i="2"/>
  <c r="J412" i="2"/>
  <c r="J399" i="2"/>
  <c r="J376" i="2"/>
  <c r="J368" i="2"/>
  <c r="J286" i="2"/>
  <c r="BK241" i="2"/>
  <c r="BK152" i="2"/>
  <c r="J584" i="2"/>
  <c r="BK573" i="2"/>
  <c r="J555" i="2"/>
  <c r="BK531" i="2"/>
  <c r="J511" i="2"/>
  <c r="J486" i="2"/>
  <c r="BK446" i="2"/>
  <c r="BK412" i="2"/>
  <c r="BK387" i="2"/>
  <c r="J348" i="2"/>
  <c r="J326" i="2"/>
  <c r="BK312" i="2"/>
  <c r="J268" i="2"/>
  <c r="BK168" i="2"/>
  <c r="J617" i="2"/>
  <c r="J554" i="2"/>
  <c r="BK540" i="2"/>
  <c r="BK528" i="2"/>
  <c r="J516" i="2"/>
  <c r="J475" i="2"/>
  <c r="J462" i="2"/>
  <c r="BK431" i="2"/>
  <c r="J406" i="2"/>
  <c r="J379" i="2"/>
  <c r="BK365" i="2"/>
  <c r="J307" i="2"/>
  <c r="J283" i="2"/>
  <c r="J265" i="2"/>
  <c r="BK199" i="2"/>
  <c r="BK154" i="2"/>
  <c r="J577" i="3"/>
  <c r="BK546" i="3"/>
  <c r="BK524" i="3"/>
  <c r="BK515" i="3"/>
  <c r="J414" i="3"/>
  <c r="BK319" i="3"/>
  <c r="BK190" i="3"/>
  <c r="J620" i="3"/>
  <c r="J561" i="3"/>
  <c r="J535" i="3"/>
  <c r="BK402" i="3"/>
  <c r="J392" i="3"/>
  <c r="BK147" i="3"/>
  <c r="BK514" i="3"/>
  <c r="J396" i="3"/>
  <c r="BK327" i="3"/>
  <c r="J610" i="2"/>
  <c r="J561" i="2"/>
  <c r="BK159" i="2"/>
  <c r="J635" i="2"/>
  <c r="BK621" i="2"/>
  <c r="BK618" i="2"/>
  <c r="BK614" i="2"/>
  <c r="J600" i="2"/>
  <c r="J580" i="2"/>
  <c r="BK559" i="2"/>
  <c r="J545" i="2"/>
  <c r="J507" i="2"/>
  <c r="J484" i="2"/>
  <c r="BK460" i="2"/>
  <c r="BK449" i="2"/>
  <c r="BK421" i="2"/>
  <c r="J401" i="2"/>
  <c r="J385" i="2"/>
  <c r="J357" i="2"/>
  <c r="BK304" i="2"/>
  <c r="BK275" i="2"/>
  <c r="J159" i="2"/>
  <c r="BK555" i="2"/>
  <c r="BK532" i="2"/>
  <c r="J522" i="2"/>
  <c r="J496" i="2"/>
  <c r="J470" i="2"/>
  <c r="BK462" i="2"/>
  <c r="J429" i="2"/>
  <c r="BK379" i="2"/>
  <c r="J364" i="2"/>
  <c r="J316" i="2"/>
  <c r="BK285" i="2"/>
  <c r="J232" i="2"/>
  <c r="AS94" i="1"/>
  <c r="J562" i="2"/>
  <c r="BK513" i="2"/>
  <c r="BK491" i="2"/>
  <c r="J458" i="2"/>
  <c r="BK434" i="2"/>
  <c r="BK396" i="2"/>
  <c r="J375" i="2"/>
  <c r="J341" i="2"/>
  <c r="BK325" i="2"/>
  <c r="J281" i="2"/>
  <c r="BK232" i="2"/>
  <c r="BK151" i="2"/>
  <c r="J616" i="2"/>
  <c r="J565" i="2"/>
  <c r="J536" i="2"/>
  <c r="BK525" i="2"/>
  <c r="BK359" i="2"/>
  <c r="BK286" i="2"/>
  <c r="J269" i="2"/>
  <c r="BK247" i="2"/>
  <c r="J156" i="2"/>
  <c r="BK570" i="3"/>
  <c r="J532" i="3"/>
  <c r="BK486" i="3"/>
  <c r="J397" i="3"/>
  <c r="J292" i="3"/>
  <c r="J153" i="3"/>
  <c r="BK608" i="3"/>
  <c r="J551" i="3"/>
  <c r="J524" i="3"/>
  <c r="BK413" i="3"/>
  <c r="BK344" i="3"/>
  <c r="BK318" i="3"/>
  <c r="J289" i="3"/>
  <c r="J282" i="3"/>
  <c r="J241" i="3"/>
  <c r="J608" i="3"/>
  <c r="BK596" i="3"/>
  <c r="J547" i="3"/>
  <c r="J530" i="3"/>
  <c r="J499" i="3"/>
  <c r="J494" i="3"/>
  <c r="J474" i="3"/>
  <c r="J453" i="3"/>
  <c r="J426" i="3"/>
  <c r="BK394" i="3"/>
  <c r="BK373" i="3"/>
  <c r="BK266" i="3"/>
  <c r="BK259" i="3"/>
  <c r="J188" i="3"/>
  <c r="J635" i="3"/>
  <c r="BK632" i="3"/>
  <c r="J628" i="3"/>
  <c r="BK610" i="3"/>
  <c r="BK585" i="3"/>
  <c r="BK519" i="3"/>
  <c r="BK490" i="3"/>
  <c r="BK475" i="3"/>
  <c r="BK471" i="3"/>
  <c r="J464" i="3"/>
  <c r="BK412" i="3"/>
  <c r="J406" i="3"/>
  <c r="BK400" i="3"/>
  <c r="BK389" i="3"/>
  <c r="BK386" i="3"/>
  <c r="BK374" i="3"/>
  <c r="J352" i="3"/>
  <c r="J334" i="3"/>
  <c r="BK311" i="3"/>
  <c r="BK308" i="3"/>
  <c r="BK242" i="3"/>
  <c r="J631" i="3"/>
  <c r="BK562" i="3"/>
  <c r="J544" i="3"/>
  <c r="J525" i="3"/>
  <c r="J484" i="3"/>
  <c r="BK428" i="3"/>
  <c r="J407" i="3"/>
  <c r="J374" i="3"/>
  <c r="BK285" i="3"/>
  <c r="J169" i="3"/>
  <c r="BK635" i="3"/>
  <c r="J574" i="3"/>
  <c r="J470" i="3"/>
  <c r="BK411" i="3"/>
  <c r="BK399" i="3"/>
  <c r="J389" i="3"/>
  <c r="J366" i="3"/>
  <c r="J312" i="3"/>
  <c r="BK291" i="3"/>
  <c r="BK274" i="3"/>
  <c r="BK150" i="3"/>
  <c r="BK644" i="3"/>
  <c r="J542" i="3"/>
  <c r="J526" i="3"/>
  <c r="BK501" i="3"/>
  <c r="J471" i="3"/>
  <c r="BK439" i="3"/>
  <c r="BK398" i="3"/>
  <c r="BK272" i="3"/>
  <c r="J173" i="3"/>
  <c r="J147" i="3"/>
  <c r="BK640" i="3"/>
  <c r="BK573" i="3"/>
  <c r="BK533" i="3"/>
  <c r="J527" i="3"/>
  <c r="BK518" i="3"/>
  <c r="J496" i="3"/>
  <c r="J488" i="3"/>
  <c r="J462" i="3"/>
  <c r="J445" i="3"/>
  <c r="BK427" i="3"/>
  <c r="J423" i="3"/>
  <c r="BK408" i="3"/>
  <c r="J381" i="3"/>
  <c r="BK366" i="3"/>
  <c r="J346" i="3"/>
  <c r="BK315" i="3"/>
  <c r="J212" i="3"/>
  <c r="BK582" i="3"/>
  <c r="J521" i="3"/>
  <c r="J466" i="3"/>
  <c r="J373" i="3"/>
  <c r="J318" i="3"/>
  <c r="J276" i="3"/>
  <c r="J638" i="3"/>
  <c r="J575" i="3"/>
  <c r="BK586" i="3"/>
  <c r="BK564" i="3"/>
  <c r="J533" i="3"/>
  <c r="BK477" i="3"/>
  <c r="J387" i="3"/>
  <c r="BK293" i="3"/>
  <c r="J590" i="3"/>
  <c r="BK537" i="3"/>
  <c r="BK466" i="3"/>
  <c r="BK461" i="3"/>
  <c r="BK378" i="3"/>
  <c r="J288" i="3"/>
  <c r="J252" i="4"/>
  <c r="J239" i="4"/>
  <c r="J192" i="4"/>
  <c r="BK138" i="4"/>
  <c r="BK235" i="4"/>
  <c r="J214" i="4"/>
  <c r="BK202" i="4"/>
  <c r="J176" i="4"/>
  <c r="BK164" i="4"/>
  <c r="J255" i="4"/>
  <c r="J247" i="4"/>
  <c r="J226" i="4"/>
  <c r="J219" i="4"/>
  <c r="J198" i="4"/>
  <c r="J180" i="4"/>
  <c r="BK133" i="4"/>
  <c r="BK243" i="4"/>
  <c r="J185" i="4"/>
  <c r="BK192" i="4"/>
  <c r="J242" i="4"/>
  <c r="BK200" i="4"/>
  <c r="BK213" i="4"/>
  <c r="J217" i="4"/>
  <c r="BK183" i="4"/>
  <c r="J159" i="4"/>
  <c r="J175" i="4"/>
  <c r="BK185" i="5"/>
  <c r="J181" i="5"/>
  <c r="J164" i="5"/>
  <c r="J145" i="5"/>
  <c r="J197" i="5"/>
  <c r="J149" i="5"/>
  <c r="BK194" i="5"/>
  <c r="BK164" i="5"/>
  <c r="J175" i="5"/>
  <c r="BK179" i="5"/>
  <c r="J204" i="5"/>
  <c r="BK172" i="5"/>
  <c r="J156" i="6"/>
  <c r="BK129" i="6"/>
  <c r="J145" i="6"/>
  <c r="BK160" i="6"/>
  <c r="BK139" i="6"/>
  <c r="BK154" i="6"/>
  <c r="J126" i="6"/>
  <c r="BK239" i="7"/>
  <c r="BK152" i="7"/>
  <c r="BK129" i="7"/>
  <c r="BK238" i="7"/>
  <c r="BK221" i="7"/>
  <c r="J204" i="7"/>
  <c r="J138" i="7"/>
  <c r="J228" i="7"/>
  <c r="BK151" i="7"/>
  <c r="BK211" i="7"/>
  <c r="J187" i="7"/>
  <c r="J208" i="7"/>
  <c r="J250" i="7"/>
  <c r="BK200" i="7"/>
  <c r="BK225" i="7"/>
  <c r="BK237" i="7"/>
  <c r="J129" i="7"/>
  <c r="J304" i="8"/>
  <c r="BK263" i="8"/>
  <c r="J234" i="8"/>
  <c r="BK345" i="8"/>
  <c r="BK276" i="8"/>
  <c r="BK187" i="8"/>
  <c r="J333" i="8"/>
  <c r="J323" i="8"/>
  <c r="BK312" i="8"/>
  <c r="BK290" i="8"/>
  <c r="BK240" i="8"/>
  <c r="J191" i="8"/>
  <c r="J182" i="8"/>
  <c r="BK228" i="8"/>
  <c r="J278" i="8"/>
  <c r="J211" i="8"/>
  <c r="BK237" i="8"/>
  <c r="J291" i="8"/>
  <c r="BK349" i="8"/>
  <c r="J227" i="8"/>
  <c r="J209" i="8"/>
  <c r="BK323" i="8"/>
  <c r="BK288" i="8"/>
  <c r="J265" i="8"/>
  <c r="J210" i="8"/>
  <c r="J270" i="8"/>
  <c r="J224" i="8"/>
  <c r="BK124" i="9"/>
  <c r="P356" i="8" l="1"/>
  <c r="R356" i="8"/>
  <c r="T356" i="8"/>
  <c r="F34" i="2"/>
  <c r="P122" i="9"/>
  <c r="P121" i="9"/>
  <c r="AU102" i="1"/>
  <c r="BK198" i="2"/>
  <c r="J198" i="2"/>
  <c r="J100" i="2"/>
  <c r="T313" i="2"/>
  <c r="BK371" i="2"/>
  <c r="J371" i="2" s="1"/>
  <c r="J108" i="2" s="1"/>
  <c r="BK418" i="2"/>
  <c r="J418" i="2"/>
  <c r="J110" i="2" s="1"/>
  <c r="P452" i="2"/>
  <c r="T452" i="2"/>
  <c r="BK466" i="2"/>
  <c r="J466" i="2"/>
  <c r="J114" i="2"/>
  <c r="R466" i="2"/>
  <c r="R523" i="2"/>
  <c r="T539" i="2"/>
  <c r="P623" i="2"/>
  <c r="P633" i="2"/>
  <c r="BK206" i="3"/>
  <c r="J206" i="3" s="1"/>
  <c r="J100" i="3" s="1"/>
  <c r="R316" i="3"/>
  <c r="R333" i="3"/>
  <c r="R363" i="3"/>
  <c r="T379" i="3"/>
  <c r="BK446" i="3"/>
  <c r="J446" i="3" s="1"/>
  <c r="J112" i="3" s="1"/>
  <c r="T469" i="3"/>
  <c r="P485" i="3"/>
  <c r="P536" i="3"/>
  <c r="T552" i="3"/>
  <c r="BK633" i="3"/>
  <c r="J633" i="3"/>
  <c r="J122" i="3"/>
  <c r="T636" i="3"/>
  <c r="R178" i="4"/>
  <c r="T199" i="4"/>
  <c r="P205" i="4"/>
  <c r="P222" i="4"/>
  <c r="BK251" i="4"/>
  <c r="J251" i="4"/>
  <c r="J110" i="4"/>
  <c r="BK133" i="5"/>
  <c r="J133" i="5" s="1"/>
  <c r="J99" i="5" s="1"/>
  <c r="T154" i="5"/>
  <c r="P182" i="5"/>
  <c r="R198" i="5"/>
  <c r="P128" i="6"/>
  <c r="T122" i="7"/>
  <c r="BK247" i="7"/>
  <c r="J247" i="7" s="1"/>
  <c r="J100" i="7" s="1"/>
  <c r="R158" i="2"/>
  <c r="R371" i="2"/>
  <c r="BK490" i="2"/>
  <c r="J490" i="2"/>
  <c r="J116" i="2"/>
  <c r="P539" i="2"/>
  <c r="R623" i="2"/>
  <c r="P206" i="3"/>
  <c r="BK338" i="3"/>
  <c r="P446" i="3"/>
  <c r="T485" i="3"/>
  <c r="BK576" i="3"/>
  <c r="J576" i="3"/>
  <c r="J120" i="3" s="1"/>
  <c r="BK643" i="3"/>
  <c r="J643" i="3" s="1"/>
  <c r="J124" i="3" s="1"/>
  <c r="T160" i="4"/>
  <c r="R211" i="4"/>
  <c r="P251" i="4"/>
  <c r="BK142" i="5"/>
  <c r="J142" i="5" s="1"/>
  <c r="J100" i="5" s="1"/>
  <c r="T182" i="5"/>
  <c r="P122" i="6"/>
  <c r="R158" i="6"/>
  <c r="R157" i="6" s="1"/>
  <c r="P205" i="7"/>
  <c r="BK181" i="8"/>
  <c r="J181" i="8"/>
  <c r="J99" i="8" s="1"/>
  <c r="R208" i="8"/>
  <c r="R201" i="8" s="1"/>
  <c r="BK251" i="8"/>
  <c r="BK145" i="2"/>
  <c r="J145" i="2"/>
  <c r="J98" i="2"/>
  <c r="T158" i="2"/>
  <c r="R313" i="2"/>
  <c r="BK331" i="2"/>
  <c r="J331" i="2"/>
  <c r="J105" i="2"/>
  <c r="T371" i="2"/>
  <c r="BK433" i="2"/>
  <c r="J433" i="2" s="1"/>
  <c r="J111" i="2" s="1"/>
  <c r="BK456" i="2"/>
  <c r="J456" i="2"/>
  <c r="J113" i="2"/>
  <c r="T471" i="2"/>
  <c r="BK539" i="2"/>
  <c r="J539" i="2" s="1"/>
  <c r="J118" i="2" s="1"/>
  <c r="P563" i="2"/>
  <c r="BK623" i="2"/>
  <c r="J623" i="2"/>
  <c r="J121" i="2" s="1"/>
  <c r="P626" i="2"/>
  <c r="P146" i="3"/>
  <c r="T146" i="3"/>
  <c r="T287" i="3"/>
  <c r="P382" i="3"/>
  <c r="T429" i="3"/>
  <c r="R465" i="3"/>
  <c r="P503" i="3"/>
  <c r="R536" i="3"/>
  <c r="T576" i="3"/>
  <c r="R633" i="3"/>
  <c r="P643" i="3"/>
  <c r="BK132" i="4"/>
  <c r="BK194" i="4"/>
  <c r="T142" i="5"/>
  <c r="R169" i="5"/>
  <c r="R182" i="5"/>
  <c r="P198" i="5"/>
  <c r="T128" i="6"/>
  <c r="T205" i="7"/>
  <c r="R247" i="7"/>
  <c r="P181" i="8"/>
  <c r="P178" i="8"/>
  <c r="T198" i="8"/>
  <c r="T208" i="8"/>
  <c r="T201" i="8" s="1"/>
  <c r="R226" i="8"/>
  <c r="P239" i="8"/>
  <c r="BK284" i="8"/>
  <c r="J284" i="8" s="1"/>
  <c r="J137" i="8" s="1"/>
  <c r="BK318" i="8"/>
  <c r="J318" i="8"/>
  <c r="J140" i="8" s="1"/>
  <c r="R145" i="2"/>
  <c r="R280" i="2"/>
  <c r="P371" i="2"/>
  <c r="T418" i="2"/>
  <c r="BK452" i="2"/>
  <c r="J452" i="2"/>
  <c r="J112" i="2"/>
  <c r="T456" i="2"/>
  <c r="P466" i="2"/>
  <c r="BK523" i="2"/>
  <c r="J523" i="2"/>
  <c r="J117" i="2" s="1"/>
  <c r="BK585" i="2"/>
  <c r="J585" i="2" s="1"/>
  <c r="J120" i="2" s="1"/>
  <c r="BK626" i="2"/>
  <c r="J626" i="2"/>
  <c r="J122" i="2"/>
  <c r="BK146" i="3"/>
  <c r="J146" i="3" s="1"/>
  <c r="J98" i="3" s="1"/>
  <c r="R146" i="3"/>
  <c r="R287" i="3"/>
  <c r="P333" i="3"/>
  <c r="T333" i="3"/>
  <c r="BK363" i="3"/>
  <c r="J363" i="3" s="1"/>
  <c r="J107" i="3" s="1"/>
  <c r="R379" i="3"/>
  <c r="P429" i="3"/>
  <c r="BK465" i="3"/>
  <c r="J465" i="3" s="1"/>
  <c r="J113" i="3" s="1"/>
  <c r="BK503" i="3"/>
  <c r="J503" i="3"/>
  <c r="J117" i="3" s="1"/>
  <c r="T536" i="3"/>
  <c r="R576" i="3"/>
  <c r="BK636" i="3"/>
  <c r="J636" i="3" s="1"/>
  <c r="J123" i="3" s="1"/>
  <c r="P160" i="4"/>
  <c r="P199" i="4"/>
  <c r="T205" i="4"/>
  <c r="BK222" i="4"/>
  <c r="J222" i="4"/>
  <c r="J107" i="4"/>
  <c r="R251" i="4"/>
  <c r="R133" i="5"/>
  <c r="P154" i="5"/>
  <c r="BK182" i="5"/>
  <c r="J182" i="5" s="1"/>
  <c r="J106" i="5" s="1"/>
  <c r="BK198" i="5"/>
  <c r="J198" i="5"/>
  <c r="J108" i="5" s="1"/>
  <c r="R122" i="6"/>
  <c r="BK158" i="6"/>
  <c r="J158" i="6"/>
  <c r="J101" i="6" s="1"/>
  <c r="BK122" i="7"/>
  <c r="J122" i="7" s="1"/>
  <c r="J97" i="7" s="1"/>
  <c r="T247" i="7"/>
  <c r="BK198" i="8"/>
  <c r="J198" i="8" s="1"/>
  <c r="J104" i="8" s="1"/>
  <c r="BK220" i="8"/>
  <c r="J220" i="8" s="1"/>
  <c r="J114" i="8" s="1"/>
  <c r="R233" i="8"/>
  <c r="R258" i="8"/>
  <c r="BK292" i="8"/>
  <c r="J292" i="8" s="1"/>
  <c r="J138" i="8" s="1"/>
  <c r="T306" i="8"/>
  <c r="T322" i="8"/>
  <c r="T327" i="8"/>
  <c r="BK336" i="8"/>
  <c r="J336" i="8"/>
  <c r="J146" i="8" s="1"/>
  <c r="R341" i="8"/>
  <c r="R352" i="8"/>
  <c r="R198" i="2"/>
  <c r="P336" i="2"/>
  <c r="R433" i="2"/>
  <c r="P471" i="2"/>
  <c r="P585" i="2"/>
  <c r="R633" i="2"/>
  <c r="T206" i="3"/>
  <c r="R338" i="3"/>
  <c r="R446" i="3"/>
  <c r="R485" i="3"/>
  <c r="R552" i="3"/>
  <c r="R636" i="3"/>
  <c r="T178" i="4"/>
  <c r="T232" i="4"/>
  <c r="P133" i="5"/>
  <c r="T169" i="5"/>
  <c r="R195" i="5"/>
  <c r="R128" i="6"/>
  <c r="T240" i="7"/>
  <c r="T188" i="8"/>
  <c r="T213" i="8"/>
  <c r="BK226" i="8"/>
  <c r="J226" i="8" s="1"/>
  <c r="J116" i="8" s="1"/>
  <c r="R239" i="8"/>
  <c r="P258" i="8"/>
  <c r="P268" i="8"/>
  <c r="P261" i="8"/>
  <c r="P284" i="8"/>
  <c r="P271" i="8" s="1"/>
  <c r="T318" i="8"/>
  <c r="P198" i="2"/>
  <c r="P331" i="2"/>
  <c r="R358" i="2"/>
  <c r="R414" i="2"/>
  <c r="R456" i="2"/>
  <c r="T466" i="2"/>
  <c r="R585" i="2"/>
  <c r="T633" i="2"/>
  <c r="P287" i="3"/>
  <c r="T363" i="3"/>
  <c r="BK425" i="3"/>
  <c r="J425" i="3" s="1"/>
  <c r="J110" i="3" s="1"/>
  <c r="P465" i="3"/>
  <c r="BK536" i="3"/>
  <c r="J536" i="3" s="1"/>
  <c r="J118" i="3" s="1"/>
  <c r="P576" i="3"/>
  <c r="T643" i="3"/>
  <c r="R160" i="4"/>
  <c r="R232" i="4"/>
  <c r="BK205" i="7"/>
  <c r="J205" i="7" s="1"/>
  <c r="J98" i="7" s="1"/>
  <c r="P145" i="2"/>
  <c r="P280" i="2"/>
  <c r="R336" i="2"/>
  <c r="T433" i="2"/>
  <c r="R452" i="2"/>
  <c r="P523" i="2"/>
  <c r="T159" i="3"/>
  <c r="T145" i="3" s="1"/>
  <c r="T316" i="3"/>
  <c r="T382" i="3"/>
  <c r="T446" i="3"/>
  <c r="T503" i="3"/>
  <c r="P595" i="3"/>
  <c r="P636" i="3"/>
  <c r="P178" i="4"/>
  <c r="P194" i="4"/>
  <c r="R199" i="4"/>
  <c r="BK232" i="4"/>
  <c r="J232" i="4"/>
  <c r="J108" i="4" s="1"/>
  <c r="P248" i="4"/>
  <c r="P142" i="5"/>
  <c r="BK169" i="5"/>
  <c r="J169" i="5" s="1"/>
  <c r="J104" i="5" s="1"/>
  <c r="T173" i="5"/>
  <c r="T195" i="5"/>
  <c r="BK122" i="6"/>
  <c r="J122" i="6" s="1"/>
  <c r="J97" i="6" s="1"/>
  <c r="T122" i="6"/>
  <c r="P158" i="6"/>
  <c r="P157" i="6"/>
  <c r="T181" i="8"/>
  <c r="T178" i="8" s="1"/>
  <c r="P188" i="8"/>
  <c r="R213" i="8"/>
  <c r="R220" i="8"/>
  <c r="R212" i="8" s="1"/>
  <c r="P226" i="8"/>
  <c r="P225" i="8" s="1"/>
  <c r="P233" i="8"/>
  <c r="T239" i="8"/>
  <c r="T238" i="8" s="1"/>
  <c r="P251" i="8"/>
  <c r="P250" i="8"/>
  <c r="T258" i="8"/>
  <c r="T268" i="8"/>
  <c r="T261" i="8" s="1"/>
  <c r="R292" i="8"/>
  <c r="BK306" i="8"/>
  <c r="J306" i="8" s="1"/>
  <c r="J139" i="8" s="1"/>
  <c r="R318" i="8"/>
  <c r="P322" i="8"/>
  <c r="P327" i="8"/>
  <c r="R331" i="8"/>
  <c r="R336" i="8"/>
  <c r="P341" i="8"/>
  <c r="T344" i="8"/>
  <c r="T352" i="8"/>
  <c r="BK158" i="2"/>
  <c r="J158" i="2" s="1"/>
  <c r="J99" i="2" s="1"/>
  <c r="BK313" i="2"/>
  <c r="J313" i="2" s="1"/>
  <c r="J102" i="2" s="1"/>
  <c r="T358" i="2"/>
  <c r="T414" i="2"/>
  <c r="BK471" i="2"/>
  <c r="J471" i="2" s="1"/>
  <c r="J115" i="2" s="1"/>
  <c r="R563" i="2"/>
  <c r="BK287" i="3"/>
  <c r="J287" i="3" s="1"/>
  <c r="J101" i="3" s="1"/>
  <c r="BK333" i="3"/>
  <c r="J333" i="3" s="1"/>
  <c r="J105" i="3" s="1"/>
  <c r="P363" i="3"/>
  <c r="P425" i="3"/>
  <c r="R469" i="3"/>
  <c r="P480" i="3"/>
  <c r="R595" i="3"/>
  <c r="BK178" i="4"/>
  <c r="J178" i="4"/>
  <c r="J100" i="4" s="1"/>
  <c r="P232" i="4"/>
  <c r="T133" i="5"/>
  <c r="T129" i="5" s="1"/>
  <c r="P169" i="5"/>
  <c r="P195" i="5"/>
  <c r="BK240" i="7"/>
  <c r="J240" i="7"/>
  <c r="J99" i="7" s="1"/>
  <c r="BK188" i="8"/>
  <c r="J188" i="8" s="1"/>
  <c r="J101" i="8" s="1"/>
  <c r="P198" i="8"/>
  <c r="BK213" i="8"/>
  <c r="J213" i="8" s="1"/>
  <c r="J111" i="8" s="1"/>
  <c r="R246" i="8"/>
  <c r="R251" i="8"/>
  <c r="R250" i="8" s="1"/>
  <c r="R268" i="8"/>
  <c r="R261" i="8" s="1"/>
  <c r="T284" i="8"/>
  <c r="T271" i="8" s="1"/>
  <c r="P306" i="8"/>
  <c r="BK322" i="8"/>
  <c r="J322" i="8"/>
  <c r="J141" i="8" s="1"/>
  <c r="BK327" i="8"/>
  <c r="J327" i="8"/>
  <c r="J143" i="8"/>
  <c r="BK331" i="8"/>
  <c r="J331" i="8"/>
  <c r="J144" i="8" s="1"/>
  <c r="P336" i="8"/>
  <c r="R344" i="8"/>
  <c r="BK352" i="8"/>
  <c r="J352" i="8" s="1"/>
  <c r="J152" i="8" s="1"/>
  <c r="T145" i="2"/>
  <c r="T280" i="2"/>
  <c r="R331" i="2"/>
  <c r="T331" i="2"/>
  <c r="P358" i="2"/>
  <c r="BK414" i="2"/>
  <c r="J414" i="2" s="1"/>
  <c r="J109" i="2" s="1"/>
  <c r="P433" i="2"/>
  <c r="P456" i="2"/>
  <c r="R471" i="2"/>
  <c r="T523" i="2"/>
  <c r="T585" i="2"/>
  <c r="R626" i="2"/>
  <c r="P159" i="3"/>
  <c r="BK316" i="3"/>
  <c r="J316" i="3" s="1"/>
  <c r="J102" i="3" s="1"/>
  <c r="BK382" i="3"/>
  <c r="J382" i="3" s="1"/>
  <c r="J109" i="3" s="1"/>
  <c r="R429" i="3"/>
  <c r="P469" i="3"/>
  <c r="R503" i="3"/>
  <c r="BK595" i="3"/>
  <c r="J595" i="3" s="1"/>
  <c r="J121" i="3" s="1"/>
  <c r="T633" i="3"/>
  <c r="R132" i="4"/>
  <c r="R131" i="4"/>
  <c r="R194" i="4"/>
  <c r="R193" i="4" s="1"/>
  <c r="BK205" i="4"/>
  <c r="J205" i="4"/>
  <c r="J105" i="4" s="1"/>
  <c r="R205" i="4"/>
  <c r="R222" i="4"/>
  <c r="R248" i="4"/>
  <c r="R154" i="5"/>
  <c r="P173" i="5"/>
  <c r="BK128" i="6"/>
  <c r="J128" i="6"/>
  <c r="J99" i="6" s="1"/>
  <c r="T158" i="6"/>
  <c r="T157" i="6" s="1"/>
  <c r="T121" i="6" s="1"/>
  <c r="P122" i="7"/>
  <c r="R240" i="7"/>
  <c r="P208" i="8"/>
  <c r="P201" i="8" s="1"/>
  <c r="T220" i="8"/>
  <c r="BK246" i="8"/>
  <c r="J246" i="8"/>
  <c r="J124" i="8" s="1"/>
  <c r="BK258" i="8"/>
  <c r="J258" i="8" s="1"/>
  <c r="J129" i="8" s="1"/>
  <c r="P292" i="8"/>
  <c r="P331" i="8"/>
  <c r="T198" i="2"/>
  <c r="BK336" i="2"/>
  <c r="J336" i="2" s="1"/>
  <c r="J106" i="2" s="1"/>
  <c r="P418" i="2"/>
  <c r="T490" i="2"/>
  <c r="T563" i="2"/>
  <c r="BK633" i="2"/>
  <c r="J633" i="2" s="1"/>
  <c r="J123" i="2" s="1"/>
  <c r="R206" i="3"/>
  <c r="R145" i="3"/>
  <c r="P338" i="3"/>
  <c r="P379" i="3"/>
  <c r="R425" i="3"/>
  <c r="BK480" i="3"/>
  <c r="J480" i="3"/>
  <c r="J115" i="3"/>
  <c r="T480" i="3"/>
  <c r="P552" i="3"/>
  <c r="P633" i="3"/>
  <c r="T132" i="4"/>
  <c r="T131" i="4" s="1"/>
  <c r="P211" i="4"/>
  <c r="T251" i="4"/>
  <c r="R205" i="7"/>
  <c r="BK280" i="2"/>
  <c r="J280" i="2" s="1"/>
  <c r="J101" i="2" s="1"/>
  <c r="T336" i="2"/>
  <c r="R418" i="2"/>
  <c r="R490" i="2"/>
  <c r="BK563" i="2"/>
  <c r="J563" i="2" s="1"/>
  <c r="J119" i="2" s="1"/>
  <c r="T626" i="2"/>
  <c r="R159" i="3"/>
  <c r="P316" i="3"/>
  <c r="T338" i="3"/>
  <c r="BK379" i="3"/>
  <c r="J379" i="3"/>
  <c r="J108" i="3"/>
  <c r="BK429" i="3"/>
  <c r="J429" i="3"/>
  <c r="J111" i="3" s="1"/>
  <c r="BK469" i="3"/>
  <c r="J469" i="3" s="1"/>
  <c r="J114" i="3" s="1"/>
  <c r="BK485" i="3"/>
  <c r="J485" i="3" s="1"/>
  <c r="J116" i="3" s="1"/>
  <c r="BK552" i="3"/>
  <c r="J552" i="3"/>
  <c r="J119" i="3"/>
  <c r="BK160" i="4"/>
  <c r="J160" i="4"/>
  <c r="J99" i="4" s="1"/>
  <c r="BK199" i="4"/>
  <c r="J199" i="4" s="1"/>
  <c r="J104" i="4" s="1"/>
  <c r="BK211" i="4"/>
  <c r="J211" i="4" s="1"/>
  <c r="J106" i="4" s="1"/>
  <c r="T222" i="4"/>
  <c r="BK248" i="4"/>
  <c r="J248" i="4"/>
  <c r="J109" i="4" s="1"/>
  <c r="BK154" i="5"/>
  <c r="BK153" i="5" s="1"/>
  <c r="J153" i="5" s="1"/>
  <c r="J102" i="5" s="1"/>
  <c r="BK173" i="5"/>
  <c r="J173" i="5"/>
  <c r="J105" i="5" s="1"/>
  <c r="BK195" i="5"/>
  <c r="J195" i="5" s="1"/>
  <c r="J107" i="5" s="1"/>
  <c r="R122" i="7"/>
  <c r="R121" i="7"/>
  <c r="P240" i="7"/>
  <c r="R181" i="8"/>
  <c r="R178" i="8" s="1"/>
  <c r="R188" i="8"/>
  <c r="R198" i="8"/>
  <c r="P213" i="8"/>
  <c r="P212" i="8" s="1"/>
  <c r="P220" i="8"/>
  <c r="T226" i="8"/>
  <c r="T233" i="8"/>
  <c r="BK239" i="8"/>
  <c r="J239" i="8"/>
  <c r="J121" i="8" s="1"/>
  <c r="P246" i="8"/>
  <c r="T251" i="8"/>
  <c r="T250" i="8" s="1"/>
  <c r="BK268" i="8"/>
  <c r="J268" i="8"/>
  <c r="J134" i="8" s="1"/>
  <c r="R284" i="8"/>
  <c r="R271" i="8" s="1"/>
  <c r="T292" i="8"/>
  <c r="P318" i="8"/>
  <c r="R322" i="8"/>
  <c r="R327" i="8"/>
  <c r="T331" i="8"/>
  <c r="T336" i="8"/>
  <c r="BK341" i="8"/>
  <c r="J341" i="8" s="1"/>
  <c r="J148" i="8" s="1"/>
  <c r="BK344" i="8"/>
  <c r="J344" i="8" s="1"/>
  <c r="J149" i="8" s="1"/>
  <c r="P352" i="8"/>
  <c r="P158" i="2"/>
  <c r="P313" i="2"/>
  <c r="BK358" i="2"/>
  <c r="J358" i="2"/>
  <c r="J107" i="2" s="1"/>
  <c r="P414" i="2"/>
  <c r="P490" i="2"/>
  <c r="R539" i="2"/>
  <c r="T623" i="2"/>
  <c r="BK159" i="3"/>
  <c r="J159" i="3" s="1"/>
  <c r="J99" i="3" s="1"/>
  <c r="R382" i="3"/>
  <c r="T425" i="3"/>
  <c r="T465" i="3"/>
  <c r="R480" i="3"/>
  <c r="T595" i="3"/>
  <c r="R643" i="3"/>
  <c r="P132" i="4"/>
  <c r="P131" i="4"/>
  <c r="T194" i="4"/>
  <c r="T211" i="4"/>
  <c r="T248" i="4"/>
  <c r="R142" i="5"/>
  <c r="R173" i="5"/>
  <c r="T198" i="5"/>
  <c r="P247" i="7"/>
  <c r="BK208" i="8"/>
  <c r="J208" i="8" s="1"/>
  <c r="J109" i="8" s="1"/>
  <c r="BK233" i="8"/>
  <c r="J233" i="8"/>
  <c r="J119" i="8" s="1"/>
  <c r="T246" i="8"/>
  <c r="R306" i="8"/>
  <c r="P344" i="8"/>
  <c r="BK196" i="8"/>
  <c r="J196" i="8" s="1"/>
  <c r="J103" i="8" s="1"/>
  <c r="BK218" i="8"/>
  <c r="J218" i="8" s="1"/>
  <c r="J113" i="8" s="1"/>
  <c r="BK264" i="8"/>
  <c r="J264" i="8" s="1"/>
  <c r="J132" i="8" s="1"/>
  <c r="BK130" i="5"/>
  <c r="J130" i="5" s="1"/>
  <c r="J98" i="5" s="1"/>
  <c r="BK328" i="2"/>
  <c r="J328" i="2" s="1"/>
  <c r="J103" i="2" s="1"/>
  <c r="BK191" i="4"/>
  <c r="J191" i="4" s="1"/>
  <c r="J101" i="4" s="1"/>
  <c r="BK125" i="6"/>
  <c r="J125" i="6" s="1"/>
  <c r="J98" i="6" s="1"/>
  <c r="BK204" i="8"/>
  <c r="J204" i="8" s="1"/>
  <c r="J107" i="8" s="1"/>
  <c r="BK244" i="8"/>
  <c r="J244" i="8" s="1"/>
  <c r="J123" i="8" s="1"/>
  <c r="BK348" i="8"/>
  <c r="J348" i="8" s="1"/>
  <c r="J150" i="8" s="1"/>
  <c r="BK151" i="5"/>
  <c r="J151" i="5" s="1"/>
  <c r="J101" i="5" s="1"/>
  <c r="BK330" i="3"/>
  <c r="J330" i="3" s="1"/>
  <c r="J103" i="3" s="1"/>
  <c r="BK194" i="8"/>
  <c r="J194" i="8" s="1"/>
  <c r="J102" i="8" s="1"/>
  <c r="BK216" i="8"/>
  <c r="J216" i="8" s="1"/>
  <c r="J112" i="8" s="1"/>
  <c r="BK325" i="8"/>
  <c r="J325" i="8" s="1"/>
  <c r="J142" i="8" s="1"/>
  <c r="BK334" i="8"/>
  <c r="J334" i="8" s="1"/>
  <c r="J145" i="8" s="1"/>
  <c r="BK339" i="8"/>
  <c r="J339" i="8" s="1"/>
  <c r="J147" i="8" s="1"/>
  <c r="BK361" i="8"/>
  <c r="J361" i="8" s="1"/>
  <c r="J156" i="8" s="1"/>
  <c r="BK202" i="8"/>
  <c r="J202" i="8" s="1"/>
  <c r="J106" i="8" s="1"/>
  <c r="BK231" i="8"/>
  <c r="J231" i="8"/>
  <c r="J118" i="8" s="1"/>
  <c r="BK282" i="8"/>
  <c r="J282" i="8"/>
  <c r="J136" i="8"/>
  <c r="BK359" i="8"/>
  <c r="J359" i="8"/>
  <c r="J155" i="8" s="1"/>
  <c r="BK251" i="7"/>
  <c r="J251" i="7" s="1"/>
  <c r="J101" i="7" s="1"/>
  <c r="BK179" i="8"/>
  <c r="J179" i="8"/>
  <c r="J98" i="8" s="1"/>
  <c r="BK186" i="8"/>
  <c r="J186" i="8"/>
  <c r="J100" i="8"/>
  <c r="BK229" i="8"/>
  <c r="BK225" i="8" s="1"/>
  <c r="J225" i="8" s="1"/>
  <c r="J115" i="8" s="1"/>
  <c r="J229" i="8"/>
  <c r="J117" i="8" s="1"/>
  <c r="BK123" i="9"/>
  <c r="J123" i="9" s="1"/>
  <c r="J98" i="9" s="1"/>
  <c r="BK133" i="9"/>
  <c r="J133" i="9"/>
  <c r="J100" i="9" s="1"/>
  <c r="BK206" i="8"/>
  <c r="J206" i="8"/>
  <c r="J108" i="8"/>
  <c r="BK242" i="8"/>
  <c r="J242" i="8"/>
  <c r="J122" i="8" s="1"/>
  <c r="BK256" i="8"/>
  <c r="J256" i="8" s="1"/>
  <c r="J128" i="8" s="1"/>
  <c r="BK262" i="8"/>
  <c r="J262" i="8"/>
  <c r="J131" i="8" s="1"/>
  <c r="BK266" i="8"/>
  <c r="J266" i="8"/>
  <c r="J133" i="8"/>
  <c r="BK350" i="8"/>
  <c r="J350" i="8" s="1"/>
  <c r="J151" i="8" s="1"/>
  <c r="BK357" i="8"/>
  <c r="J357" i="8"/>
  <c r="J154" i="8" s="1"/>
  <c r="BK130" i="9"/>
  <c r="J130" i="9"/>
  <c r="J99" i="9"/>
  <c r="BK136" i="9"/>
  <c r="J136" i="9"/>
  <c r="J101" i="9" s="1"/>
  <c r="BK254" i="8"/>
  <c r="J254" i="8" s="1"/>
  <c r="J127" i="8" s="1"/>
  <c r="BK363" i="8"/>
  <c r="J363" i="8"/>
  <c r="J157" i="8" s="1"/>
  <c r="J251" i="8"/>
  <c r="J126" i="8" s="1"/>
  <c r="E85" i="9"/>
  <c r="J117" i="9"/>
  <c r="BE131" i="9"/>
  <c r="J89" i="9"/>
  <c r="F92" i="9"/>
  <c r="BE124" i="9"/>
  <c r="BE134" i="9"/>
  <c r="BE137" i="9"/>
  <c r="J89" i="8"/>
  <c r="BE197" i="8"/>
  <c r="BE207" i="8"/>
  <c r="BE214" i="8"/>
  <c r="BE247" i="8"/>
  <c r="BE248" i="8"/>
  <c r="BE252" i="8"/>
  <c r="BE253" i="8"/>
  <c r="BE285" i="8"/>
  <c r="BE310" i="8"/>
  <c r="BE199" i="8"/>
  <c r="BE211" i="8"/>
  <c r="BE221" i="8"/>
  <c r="BE222" i="8"/>
  <c r="BE230" i="8"/>
  <c r="BE249" i="8"/>
  <c r="BE263" i="8"/>
  <c r="BE265" i="8"/>
  <c r="BE269" i="8"/>
  <c r="BE286" i="8"/>
  <c r="BE301" i="8"/>
  <c r="BE304" i="8"/>
  <c r="BE329" i="8"/>
  <c r="E167" i="8"/>
  <c r="BE184" i="8"/>
  <c r="BE187" i="8"/>
  <c r="BE190" i="8"/>
  <c r="BE191" i="8"/>
  <c r="BE235" i="8"/>
  <c r="BE203" i="8"/>
  <c r="BE210" i="8"/>
  <c r="BE215" i="8"/>
  <c r="BE217" i="8"/>
  <c r="BE228" i="8"/>
  <c r="BE245" i="8"/>
  <c r="BE274" i="8"/>
  <c r="BE342" i="8"/>
  <c r="BE345" i="8"/>
  <c r="J173" i="8"/>
  <c r="BE182" i="8"/>
  <c r="BE189" i="8"/>
  <c r="BE193" i="8"/>
  <c r="BE240" i="8"/>
  <c r="BE241" i="8"/>
  <c r="BE353" i="8"/>
  <c r="BE255" i="8"/>
  <c r="BE259" i="8"/>
  <c r="BE272" i="8"/>
  <c r="BE276" i="8"/>
  <c r="BE278" i="8"/>
  <c r="BE288" i="8"/>
  <c r="BE296" i="8"/>
  <c r="BE224" i="8"/>
  <c r="BE227" i="8"/>
  <c r="BE234" i="8"/>
  <c r="BE287" i="8"/>
  <c r="BE290" i="8"/>
  <c r="BE192" i="8"/>
  <c r="BE232" i="8"/>
  <c r="BE267" i="8"/>
  <c r="BE277" i="8"/>
  <c r="BE309" i="8"/>
  <c r="BE364" i="8"/>
  <c r="F92" i="8"/>
  <c r="BE180" i="8"/>
  <c r="BE185" i="8"/>
  <c r="BE209" i="8"/>
  <c r="BE237" i="8"/>
  <c r="BE270" i="8"/>
  <c r="BE273" i="8"/>
  <c r="BE279" i="8"/>
  <c r="BE293" i="8"/>
  <c r="BE295" i="8"/>
  <c r="BE302" i="8"/>
  <c r="BE305" i="8"/>
  <c r="BE313" i="8"/>
  <c r="BE317" i="8"/>
  <c r="BE320" i="8"/>
  <c r="BE323" i="8"/>
  <c r="BE333" i="8"/>
  <c r="BE343" i="8"/>
  <c r="BE346" i="8"/>
  <c r="BE219" i="8"/>
  <c r="BE236" i="8"/>
  <c r="BE283" i="8"/>
  <c r="BE291" i="8"/>
  <c r="BE298" i="8"/>
  <c r="BE311" i="8"/>
  <c r="BE312" i="8"/>
  <c r="BE315" i="8"/>
  <c r="BE316" i="8"/>
  <c r="BE319" i="8"/>
  <c r="BE330" i="8"/>
  <c r="BE340" i="8"/>
  <c r="BE347" i="8"/>
  <c r="BE362" i="8"/>
  <c r="F91" i="8"/>
  <c r="BE183" i="8"/>
  <c r="BE205" i="8"/>
  <c r="BE257" i="8"/>
  <c r="BE260" i="8"/>
  <c r="BE280" i="8"/>
  <c r="BE289" i="8"/>
  <c r="BE300" i="8"/>
  <c r="BE303" i="8"/>
  <c r="BE308" i="8"/>
  <c r="BE314" i="8"/>
  <c r="BE321" i="8"/>
  <c r="BE324" i="8"/>
  <c r="BE326" i="8"/>
  <c r="BE328" i="8"/>
  <c r="BE332" i="8"/>
  <c r="BE335" i="8"/>
  <c r="BE337" i="8"/>
  <c r="BE338" i="8"/>
  <c r="BE349" i="8"/>
  <c r="BE351" i="8"/>
  <c r="BE354" i="8"/>
  <c r="BE360" i="8"/>
  <c r="BE195" i="8"/>
  <c r="BE200" i="8"/>
  <c r="BE223" i="8"/>
  <c r="BE243" i="8"/>
  <c r="BE275" i="8"/>
  <c r="BE281" i="8"/>
  <c r="BE294" i="8"/>
  <c r="BE297" i="8"/>
  <c r="BE299" i="8"/>
  <c r="BE307" i="8"/>
  <c r="BE355" i="8"/>
  <c r="BE358" i="8"/>
  <c r="E111" i="7"/>
  <c r="J117" i="7"/>
  <c r="BE199" i="7"/>
  <c r="BE213" i="7"/>
  <c r="BE234" i="7"/>
  <c r="BE238" i="7"/>
  <c r="BE241" i="7"/>
  <c r="BE248" i="7"/>
  <c r="BE250" i="7"/>
  <c r="BE128" i="7"/>
  <c r="BE130" i="7"/>
  <c r="BE148" i="7"/>
  <c r="BE215" i="7"/>
  <c r="BK157" i="6"/>
  <c r="BK121" i="6" s="1"/>
  <c r="J121" i="6" s="1"/>
  <c r="J30" i="6" s="1"/>
  <c r="BE187" i="7"/>
  <c r="BE196" i="7"/>
  <c r="BE201" i="7"/>
  <c r="BE209" i="7"/>
  <c r="BE236" i="7"/>
  <c r="BE239" i="7"/>
  <c r="J115" i="7"/>
  <c r="BE132" i="7"/>
  <c r="BE152" i="7"/>
  <c r="BE202" i="7"/>
  <c r="BE211" i="7"/>
  <c r="BE225" i="7"/>
  <c r="BE252" i="7"/>
  <c r="BE129" i="7"/>
  <c r="BE137" i="7"/>
  <c r="BE151" i="7"/>
  <c r="BE193" i="7"/>
  <c r="BE197" i="7"/>
  <c r="BE200" i="7"/>
  <c r="F118" i="7"/>
  <c r="BE138" i="7"/>
  <c r="BE143" i="7"/>
  <c r="BE204" i="7"/>
  <c r="BE206" i="7"/>
  <c r="BE208" i="7"/>
  <c r="BE216" i="7"/>
  <c r="BE217" i="7"/>
  <c r="BE131" i="7"/>
  <c r="BE135" i="7"/>
  <c r="BE136" i="7"/>
  <c r="BE139" i="7"/>
  <c r="BE221" i="7"/>
  <c r="BE230" i="7"/>
  <c r="BE235" i="7"/>
  <c r="BE134" i="7"/>
  <c r="BE198" i="7"/>
  <c r="BE207" i="7"/>
  <c r="BE214" i="7"/>
  <c r="BE223" i="7"/>
  <c r="BE226" i="7"/>
  <c r="BE227" i="7"/>
  <c r="BE237" i="7"/>
  <c r="BE242" i="7"/>
  <c r="BE246" i="7"/>
  <c r="BE123" i="7"/>
  <c r="BE203" i="7"/>
  <c r="BE228" i="7"/>
  <c r="BE195" i="7"/>
  <c r="BE210" i="7"/>
  <c r="BE212" i="7"/>
  <c r="BE232" i="7"/>
  <c r="E85" i="6"/>
  <c r="J91" i="6"/>
  <c r="J92" i="6"/>
  <c r="J89" i="6"/>
  <c r="F92" i="6"/>
  <c r="F117" i="6"/>
  <c r="BE124" i="6"/>
  <c r="BE126" i="6"/>
  <c r="BE129" i="6"/>
  <c r="BE132" i="6"/>
  <c r="BE145" i="6"/>
  <c r="BE154" i="6"/>
  <c r="BE133" i="6"/>
  <c r="BE139" i="6"/>
  <c r="BE141" i="6"/>
  <c r="BE148" i="6"/>
  <c r="BE152" i="6"/>
  <c r="BE123" i="6"/>
  <c r="BE143" i="6"/>
  <c r="BE146" i="6"/>
  <c r="BE147" i="6"/>
  <c r="BE150" i="6"/>
  <c r="BE162" i="6"/>
  <c r="BE153" i="6"/>
  <c r="BE155" i="6"/>
  <c r="BE156" i="6"/>
  <c r="BE159" i="6"/>
  <c r="BE131" i="6"/>
  <c r="BE134" i="6"/>
  <c r="BE144" i="6"/>
  <c r="BE160" i="6"/>
  <c r="J122" i="5"/>
  <c r="BE131" i="5"/>
  <c r="BE138" i="5"/>
  <c r="BE166" i="5"/>
  <c r="E85" i="5"/>
  <c r="BE187" i="5"/>
  <c r="J124" i="5"/>
  <c r="BE171" i="5"/>
  <c r="BE194" i="5"/>
  <c r="BE143" i="5"/>
  <c r="BE155" i="5"/>
  <c r="BE185" i="5"/>
  <c r="BE204" i="5"/>
  <c r="J132" i="4"/>
  <c r="J98" i="4" s="1"/>
  <c r="J194" i="4"/>
  <c r="J103" i="4" s="1"/>
  <c r="F92" i="5"/>
  <c r="BE152" i="5"/>
  <c r="BE192" i="5"/>
  <c r="BE199" i="5"/>
  <c r="BE165" i="5"/>
  <c r="BE197" i="5"/>
  <c r="BE134" i="5"/>
  <c r="BE140" i="5"/>
  <c r="BE147" i="5"/>
  <c r="BE179" i="5"/>
  <c r="BE196" i="5"/>
  <c r="BE136" i="5"/>
  <c r="BE181" i="5"/>
  <c r="BE205" i="5"/>
  <c r="BE144" i="5"/>
  <c r="BE161" i="5"/>
  <c r="BE167" i="5"/>
  <c r="BE170" i="5"/>
  <c r="BE174" i="5"/>
  <c r="BE141" i="5"/>
  <c r="BE164" i="5"/>
  <c r="BE168" i="5"/>
  <c r="BE175" i="5"/>
  <c r="BE180" i="5"/>
  <c r="BE183" i="5"/>
  <c r="BE145" i="5"/>
  <c r="BE149" i="5"/>
  <c r="BE163" i="5"/>
  <c r="BE172" i="5"/>
  <c r="BE200" i="5"/>
  <c r="J338" i="3"/>
  <c r="J106" i="3" s="1"/>
  <c r="J126" i="4"/>
  <c r="BE180" i="4"/>
  <c r="BE233" i="4"/>
  <c r="BE257" i="4"/>
  <c r="BE164" i="4"/>
  <c r="BE187" i="4"/>
  <c r="BE255" i="4"/>
  <c r="BE161" i="4"/>
  <c r="BE198" i="4"/>
  <c r="BE223" i="4"/>
  <c r="BE176" i="4"/>
  <c r="BE192" i="4"/>
  <c r="BE196" i="4"/>
  <c r="BE210" i="4"/>
  <c r="BE227" i="4"/>
  <c r="BE231" i="4"/>
  <c r="BE185" i="4"/>
  <c r="BE243" i="4"/>
  <c r="BE247" i="4"/>
  <c r="BK145" i="3"/>
  <c r="BE133" i="4"/>
  <c r="BE149" i="4"/>
  <c r="BE158" i="4"/>
  <c r="BE162" i="4"/>
  <c r="BE167" i="4"/>
  <c r="BE202" i="4"/>
  <c r="BE217" i="4"/>
  <c r="BE219" i="4"/>
  <c r="BE225" i="4"/>
  <c r="BE246" i="4"/>
  <c r="BE166" i="4"/>
  <c r="BE221" i="4"/>
  <c r="BE235" i="4"/>
  <c r="J89" i="4"/>
  <c r="E120" i="4"/>
  <c r="F127" i="4"/>
  <c r="BE175" i="4"/>
  <c r="BE179" i="4"/>
  <c r="BE181" i="4"/>
  <c r="BE189" i="4"/>
  <c r="BE204" i="4"/>
  <c r="BE208" i="4"/>
  <c r="BE215" i="4"/>
  <c r="BE220" i="4"/>
  <c r="BE226" i="4"/>
  <c r="BE229" i="4"/>
  <c r="BE236" i="4"/>
  <c r="BE237" i="4"/>
  <c r="BE250" i="4"/>
  <c r="BE252" i="4"/>
  <c r="BE256" i="4"/>
  <c r="BE183" i="4"/>
  <c r="BE195" i="4"/>
  <c r="BE212" i="4"/>
  <c r="BE213" i="4"/>
  <c r="BE216" i="4"/>
  <c r="BE218" i="4"/>
  <c r="BE234" i="4"/>
  <c r="BE245" i="4"/>
  <c r="BE148" i="4"/>
  <c r="BE200" i="4"/>
  <c r="BE206" i="4"/>
  <c r="BE242" i="4"/>
  <c r="BE253" i="4"/>
  <c r="BE138" i="4"/>
  <c r="BE159" i="4"/>
  <c r="BE177" i="4"/>
  <c r="BE214" i="4"/>
  <c r="BE239" i="4"/>
  <c r="BE249" i="4"/>
  <c r="F92" i="3"/>
  <c r="BE147" i="3"/>
  <c r="BE188" i="3"/>
  <c r="BE241" i="3"/>
  <c r="BE257" i="3"/>
  <c r="BE284" i="3"/>
  <c r="BE318" i="3"/>
  <c r="BE372" i="3"/>
  <c r="BE404" i="3"/>
  <c r="BE409" i="3"/>
  <c r="BE415" i="3"/>
  <c r="BE421" i="3"/>
  <c r="BE424" i="3"/>
  <c r="BE436" i="3"/>
  <c r="BE441" i="3"/>
  <c r="BE447" i="3"/>
  <c r="BE499" i="3"/>
  <c r="BE501" i="3"/>
  <c r="BE520" i="3"/>
  <c r="BE528" i="3"/>
  <c r="BE529" i="3"/>
  <c r="BE551" i="3"/>
  <c r="BE561" i="3"/>
  <c r="BE570" i="3"/>
  <c r="BE603" i="3"/>
  <c r="BE626" i="3"/>
  <c r="J140" i="3"/>
  <c r="BE149" i="3"/>
  <c r="BE236" i="3"/>
  <c r="BE324" i="3"/>
  <c r="BE339" i="3"/>
  <c r="BE358" i="3"/>
  <c r="BE362" i="3"/>
  <c r="BE381" i="3"/>
  <c r="BE390" i="3"/>
  <c r="BE430" i="3"/>
  <c r="BE438" i="3"/>
  <c r="BE439" i="3"/>
  <c r="BE461" i="3"/>
  <c r="BE467" i="3"/>
  <c r="BE468" i="3"/>
  <c r="BE474" i="3"/>
  <c r="BE478" i="3"/>
  <c r="BE482" i="3"/>
  <c r="BE486" i="3"/>
  <c r="BE515" i="3"/>
  <c r="BE541" i="3"/>
  <c r="BE572" i="3"/>
  <c r="BE604" i="3"/>
  <c r="BE627" i="3"/>
  <c r="BE638" i="3"/>
  <c r="BE580" i="3"/>
  <c r="BE634" i="3"/>
  <c r="BE641" i="3"/>
  <c r="J138" i="3"/>
  <c r="BE366" i="3"/>
  <c r="BE380" i="3"/>
  <c r="BE396" i="3"/>
  <c r="BE476" i="3"/>
  <c r="BE507" i="3"/>
  <c r="BE514" i="3"/>
  <c r="BE519" i="3"/>
  <c r="BE530" i="3"/>
  <c r="BE554" i="3"/>
  <c r="BE559" i="3"/>
  <c r="BE590" i="3"/>
  <c r="BE620" i="3"/>
  <c r="BK330" i="2"/>
  <c r="BK143" i="2" s="1"/>
  <c r="J143" i="2" s="1"/>
  <c r="J30" i="2" s="1"/>
  <c r="BE150" i="3"/>
  <c r="BE152" i="3"/>
  <c r="BE173" i="3"/>
  <c r="BE250" i="3"/>
  <c r="BE271" i="3"/>
  <c r="BE293" i="3"/>
  <c r="BE325" i="3"/>
  <c r="BE335" i="3"/>
  <c r="BE354" i="3"/>
  <c r="BE371" i="3"/>
  <c r="BE373" i="3"/>
  <c r="BE374" i="3"/>
  <c r="BE391" i="3"/>
  <c r="BE400" i="3"/>
  <c r="BE411" i="3"/>
  <c r="BE422" i="3"/>
  <c r="BE432" i="3"/>
  <c r="BE434" i="3"/>
  <c r="BE440" i="3"/>
  <c r="BE444" i="3"/>
  <c r="BE453" i="3"/>
  <c r="BE456" i="3"/>
  <c r="BE464" i="3"/>
  <c r="BE477" i="3"/>
  <c r="BE479" i="3"/>
  <c r="BE481" i="3"/>
  <c r="BE483" i="3"/>
  <c r="BE489" i="3"/>
  <c r="BE490" i="3"/>
  <c r="BE498" i="3"/>
  <c r="BE516" i="3"/>
  <c r="BE527" i="3"/>
  <c r="BE548" i="3"/>
  <c r="BE568" i="3"/>
  <c r="BE596" i="3"/>
  <c r="BE618" i="3"/>
  <c r="BE635" i="3"/>
  <c r="BE639" i="3"/>
  <c r="BE646" i="3"/>
  <c r="BE647" i="3"/>
  <c r="BE266" i="3"/>
  <c r="BE288" i="3"/>
  <c r="BE317" i="3"/>
  <c r="BE331" i="3"/>
  <c r="BE406" i="3"/>
  <c r="BE417" i="3"/>
  <c r="BE426" i="3"/>
  <c r="BE473" i="3"/>
  <c r="BE494" i="3"/>
  <c r="BE504" i="3"/>
  <c r="BE510" i="3"/>
  <c r="BE522" i="3"/>
  <c r="BE523" i="3"/>
  <c r="BE573" i="3"/>
  <c r="BE574" i="3"/>
  <c r="BE594" i="3"/>
  <c r="BE632" i="3"/>
  <c r="BE640" i="3"/>
  <c r="BE644" i="3"/>
  <c r="BE169" i="3"/>
  <c r="BE177" i="3"/>
  <c r="BE256" i="3"/>
  <c r="BE278" i="3"/>
  <c r="BE307" i="3"/>
  <c r="BE315" i="3"/>
  <c r="BE326" i="3"/>
  <c r="BE334" i="3"/>
  <c r="BE352" i="3"/>
  <c r="BE367" i="3"/>
  <c r="BE388" i="3"/>
  <c r="BE392" i="3"/>
  <c r="BE393" i="3"/>
  <c r="BE402" i="3"/>
  <c r="BE408" i="3"/>
  <c r="BE423" i="3"/>
  <c r="BE463" i="3"/>
  <c r="BE472" i="3"/>
  <c r="BE502" i="3"/>
  <c r="BE542" i="3"/>
  <c r="BE547" i="3"/>
  <c r="BE581" i="3"/>
  <c r="BE608" i="3"/>
  <c r="BE629" i="3"/>
  <c r="BE631" i="3"/>
  <c r="BE190" i="3"/>
  <c r="BE259" i="3"/>
  <c r="BE327" i="3"/>
  <c r="BE344" i="3"/>
  <c r="BE361" i="3"/>
  <c r="BE385" i="3"/>
  <c r="BE389" i="3"/>
  <c r="BE412" i="3"/>
  <c r="BE459" i="3"/>
  <c r="BE496" i="3"/>
  <c r="BE517" i="3"/>
  <c r="BE526" i="3"/>
  <c r="BE535" i="3"/>
  <c r="BE537" i="3"/>
  <c r="BE545" i="3"/>
  <c r="BE553" i="3"/>
  <c r="BE577" i="3"/>
  <c r="BE582" i="3"/>
  <c r="BE583" i="3"/>
  <c r="BE592" i="3"/>
  <c r="BE175" i="3"/>
  <c r="BE207" i="3"/>
  <c r="BE280" i="3"/>
  <c r="BE289" i="3"/>
  <c r="BE337" i="3"/>
  <c r="BE364" i="3"/>
  <c r="BE384" i="3"/>
  <c r="BE387" i="3"/>
  <c r="BE414" i="3"/>
  <c r="BE427" i="3"/>
  <c r="BE445" i="3"/>
  <c r="BE484" i="3"/>
  <c r="BE488" i="3"/>
  <c r="BE521" i="3"/>
  <c r="BE546" i="3"/>
  <c r="BE549" i="3"/>
  <c r="BE557" i="3"/>
  <c r="BE567" i="3"/>
  <c r="BE611" i="3"/>
  <c r="BE630" i="3"/>
  <c r="BE637" i="3"/>
  <c r="BE153" i="3"/>
  <c r="BE160" i="3"/>
  <c r="BE276" i="3"/>
  <c r="BE277" i="3"/>
  <c r="BE328" i="3"/>
  <c r="BE370" i="3"/>
  <c r="BE386" i="3"/>
  <c r="BE395" i="3"/>
  <c r="BE397" i="3"/>
  <c r="BE399" i="3"/>
  <c r="BE401" i="3"/>
  <c r="BE403" i="3"/>
  <c r="BE413" i="3"/>
  <c r="BE428" i="3"/>
  <c r="BE466" i="3"/>
  <c r="BE471" i="3"/>
  <c r="BE475" i="3"/>
  <c r="BE524" i="3"/>
  <c r="BE533" i="3"/>
  <c r="BE539" i="3"/>
  <c r="BE564" i="3"/>
  <c r="BE575" i="3"/>
  <c r="BE588" i="3"/>
  <c r="E85" i="3"/>
  <c r="BE155" i="3"/>
  <c r="BE157" i="3"/>
  <c r="BE212" i="3"/>
  <c r="BE242" i="3"/>
  <c r="BE268" i="3"/>
  <c r="BE270" i="3"/>
  <c r="BE274" i="3"/>
  <c r="BE291" i="3"/>
  <c r="BE292" i="3"/>
  <c r="BE305" i="3"/>
  <c r="BE306" i="3"/>
  <c r="BE308" i="3"/>
  <c r="BE310" i="3"/>
  <c r="BE311" i="3"/>
  <c r="BE312" i="3"/>
  <c r="BE319" i="3"/>
  <c r="BE365" i="3"/>
  <c r="BE376" i="3"/>
  <c r="BE437" i="3"/>
  <c r="BE470" i="3"/>
  <c r="BE505" i="3"/>
  <c r="BE532" i="3"/>
  <c r="BE538" i="3"/>
  <c r="BE556" i="3"/>
  <c r="BE562" i="3"/>
  <c r="BE578" i="3"/>
  <c r="BE585" i="3"/>
  <c r="BE586" i="3"/>
  <c r="BE610" i="3"/>
  <c r="BE613" i="3"/>
  <c r="BE628" i="3"/>
  <c r="BK144" i="2"/>
  <c r="BE200" i="3"/>
  <c r="BE204" i="3"/>
  <c r="BE272" i="3"/>
  <c r="BE282" i="3"/>
  <c r="BE285" i="3"/>
  <c r="BE290" i="3"/>
  <c r="BE313" i="3"/>
  <c r="BE321" i="3"/>
  <c r="BE346" i="3"/>
  <c r="BE378" i="3"/>
  <c r="BE383" i="3"/>
  <c r="BE394" i="3"/>
  <c r="BE398" i="3"/>
  <c r="BE407" i="3"/>
  <c r="BE410" i="3"/>
  <c r="BE460" i="3"/>
  <c r="BE462" i="3"/>
  <c r="BE492" i="3"/>
  <c r="BE509" i="3"/>
  <c r="BE518" i="3"/>
  <c r="BE525" i="3"/>
  <c r="BE543" i="3"/>
  <c r="BE544" i="3"/>
  <c r="BE558" i="3"/>
  <c r="BE624" i="3"/>
  <c r="F92" i="2"/>
  <c r="BE146" i="2"/>
  <c r="BE148" i="2"/>
  <c r="BE152" i="2"/>
  <c r="BE159" i="2"/>
  <c r="BE233" i="2"/>
  <c r="BE248" i="2"/>
  <c r="BE269" i="2"/>
  <c r="BE273" i="2"/>
  <c r="BE277" i="2"/>
  <c r="BE285" i="2"/>
  <c r="BE303" i="2"/>
  <c r="BE309" i="2"/>
  <c r="BE315" i="2"/>
  <c r="BE322" i="2"/>
  <c r="BE329" i="2"/>
  <c r="BE333" i="2"/>
  <c r="BE335" i="2"/>
  <c r="BE341" i="2"/>
  <c r="BE360" i="2"/>
  <c r="BE364" i="2"/>
  <c r="BE366" i="2"/>
  <c r="BE372" i="2"/>
  <c r="BE377" i="2"/>
  <c r="BE378" i="2"/>
  <c r="BE380" i="2"/>
  <c r="BE386" i="2"/>
  <c r="BE388" i="2"/>
  <c r="BE389" i="2"/>
  <c r="BE392" i="2"/>
  <c r="BE397" i="2"/>
  <c r="BE402" i="2"/>
  <c r="BE403" i="2"/>
  <c r="BE415" i="2"/>
  <c r="BE430" i="2"/>
  <c r="BE443" i="2"/>
  <c r="BE449" i="2"/>
  <c r="BE459" i="2"/>
  <c r="BE461" i="2"/>
  <c r="BE462" i="2"/>
  <c r="BE468" i="2"/>
  <c r="BE469" i="2"/>
  <c r="BE470" i="2"/>
  <c r="BE486" i="2"/>
  <c r="BE491" i="2"/>
  <c r="BE507" i="2"/>
  <c r="BE508" i="2"/>
  <c r="BE513" i="2"/>
  <c r="BE515" i="2"/>
  <c r="BE526" i="2"/>
  <c r="BE529" i="2"/>
  <c r="BE534" i="2"/>
  <c r="BE541" i="2"/>
  <c r="BE545" i="2"/>
  <c r="BE546" i="2"/>
  <c r="BE551" i="2"/>
  <c r="BE559" i="2"/>
  <c r="BE565" i="2"/>
  <c r="BE567" i="2"/>
  <c r="BE569" i="2"/>
  <c r="BE570" i="2"/>
  <c r="BE582" i="2"/>
  <c r="BE584" i="2"/>
  <c r="BE586" i="2"/>
  <c r="BE600" i="2"/>
  <c r="BE610" i="2"/>
  <c r="BE631" i="2"/>
  <c r="BC95" i="1"/>
  <c r="J137" i="2"/>
  <c r="BE164" i="2"/>
  <c r="BE170" i="2"/>
  <c r="BE172" i="2"/>
  <c r="BE192" i="2"/>
  <c r="BE204" i="2"/>
  <c r="BE241" i="2"/>
  <c r="BE250" i="2"/>
  <c r="BE284" i="2"/>
  <c r="BE305" i="2"/>
  <c r="BE314" i="2"/>
  <c r="BE326" i="2"/>
  <c r="BE350" i="2"/>
  <c r="BE357" i="2"/>
  <c r="BE373" i="2"/>
  <c r="BE413" i="2"/>
  <c r="BE427" i="2"/>
  <c r="BE429" i="2"/>
  <c r="BE440" i="2"/>
  <c r="BE480" i="2"/>
  <c r="BE484" i="2"/>
  <c r="BE489" i="2"/>
  <c r="BE501" i="2"/>
  <c r="BE510" i="2"/>
  <c r="BE519" i="2"/>
  <c r="BE530" i="2"/>
  <c r="BE532" i="2"/>
  <c r="BE548" i="2"/>
  <c r="BE554" i="2"/>
  <c r="BE562" i="2"/>
  <c r="BE575" i="2"/>
  <c r="BE580" i="2"/>
  <c r="BE628" i="2"/>
  <c r="BE629" i="2"/>
  <c r="BE630" i="2"/>
  <c r="BD95" i="1"/>
  <c r="E85" i="2"/>
  <c r="BE149" i="2"/>
  <c r="BE184" i="2"/>
  <c r="BE247" i="2"/>
  <c r="BE259" i="2"/>
  <c r="BE261" i="2"/>
  <c r="BE267" i="2"/>
  <c r="BE268" i="2"/>
  <c r="BE271" i="2"/>
  <c r="BE281" i="2"/>
  <c r="BE283" i="2"/>
  <c r="BE307" i="2"/>
  <c r="BE308" i="2"/>
  <c r="BE321" i="2"/>
  <c r="BE348" i="2"/>
  <c r="BE361" i="2"/>
  <c r="BE365" i="2"/>
  <c r="BE368" i="2"/>
  <c r="BE370" i="2"/>
  <c r="BE375" i="2"/>
  <c r="BE376" i="2"/>
  <c r="BE381" i="2"/>
  <c r="BE384" i="2"/>
  <c r="BE398" i="2"/>
  <c r="BE400" i="2"/>
  <c r="BE406" i="2"/>
  <c r="BE426" i="2"/>
  <c r="BE428" i="2"/>
  <c r="BE446" i="2"/>
  <c r="BE451" i="2"/>
  <c r="BE453" i="2"/>
  <c r="BE454" i="2"/>
  <c r="BE457" i="2"/>
  <c r="BE488" i="2"/>
  <c r="BE494" i="2"/>
  <c r="BE496" i="2"/>
  <c r="BE505" i="2"/>
  <c r="BE509" i="2"/>
  <c r="BE520" i="2"/>
  <c r="BE528" i="2"/>
  <c r="BE531" i="2"/>
  <c r="BE533" i="2"/>
  <c r="BE536" i="2"/>
  <c r="BE538" i="2"/>
  <c r="BE543" i="2"/>
  <c r="BE560" i="2"/>
  <c r="J139" i="2"/>
  <c r="BE154" i="2"/>
  <c r="BE156" i="2"/>
  <c r="BE168" i="2"/>
  <c r="BE182" i="2"/>
  <c r="BE262" i="2"/>
  <c r="BE282" i="2"/>
  <c r="BE302" i="2"/>
  <c r="BE312" i="2"/>
  <c r="BE316" i="2"/>
  <c r="BE324" i="2"/>
  <c r="BE337" i="2"/>
  <c r="BE354" i="2"/>
  <c r="BE359" i="2"/>
  <c r="BE367" i="2"/>
  <c r="BE374" i="2"/>
  <c r="BE379" i="2"/>
  <c r="BE387" i="2"/>
  <c r="BE391" i="2"/>
  <c r="BE393" i="2"/>
  <c r="BE395" i="2"/>
  <c r="BE410" i="2"/>
  <c r="BE412" i="2"/>
  <c r="BE419" i="2"/>
  <c r="BE431" i="2"/>
  <c r="BE432" i="2"/>
  <c r="BE448" i="2"/>
  <c r="BE455" i="2"/>
  <c r="BE463" i="2"/>
  <c r="BE472" i="2"/>
  <c r="BE474" i="2"/>
  <c r="BE478" i="2"/>
  <c r="BE482" i="2"/>
  <c r="BE492" i="2"/>
  <c r="BE502" i="2"/>
  <c r="BE504" i="2"/>
  <c r="BE506" i="2"/>
  <c r="BE517" i="2"/>
  <c r="BE522" i="2"/>
  <c r="BE524" i="2"/>
  <c r="BE544" i="2"/>
  <c r="BE549" i="2"/>
  <c r="BE568" i="2"/>
  <c r="BE573" i="2"/>
  <c r="BE593" i="2"/>
  <c r="BE601" i="2"/>
  <c r="BE603" i="2"/>
  <c r="BE616" i="2"/>
  <c r="BE617" i="2"/>
  <c r="BE618" i="2"/>
  <c r="BE619" i="2"/>
  <c r="BE620" i="2"/>
  <c r="BE621" i="2"/>
  <c r="BE622" i="2"/>
  <c r="BE624" i="2"/>
  <c r="BE625" i="2"/>
  <c r="BE627" i="2"/>
  <c r="BE634" i="2"/>
  <c r="BE635" i="2"/>
  <c r="BB95" i="1"/>
  <c r="AW95" i="1"/>
  <c r="BE151" i="2"/>
  <c r="BE196" i="2"/>
  <c r="BE199" i="2"/>
  <c r="BE227" i="2"/>
  <c r="BE232" i="2"/>
  <c r="BE257" i="2"/>
  <c r="BE263" i="2"/>
  <c r="BE265" i="2"/>
  <c r="BE275" i="2"/>
  <c r="BE278" i="2"/>
  <c r="BE286" i="2"/>
  <c r="BE304" i="2"/>
  <c r="BE310" i="2"/>
  <c r="BE318" i="2"/>
  <c r="BE325" i="2"/>
  <c r="BE332" i="2"/>
  <c r="BE356" i="2"/>
  <c r="BE382" i="2"/>
  <c r="BE383" i="2"/>
  <c r="BE385" i="2"/>
  <c r="BE390" i="2"/>
  <c r="BE396" i="2"/>
  <c r="BE399" i="2"/>
  <c r="BE401" i="2"/>
  <c r="BE404" i="2"/>
  <c r="BE411" i="2"/>
  <c r="BE416" i="2"/>
  <c r="BE417" i="2"/>
  <c r="BE421" i="2"/>
  <c r="BE423" i="2"/>
  <c r="BE425" i="2"/>
  <c r="BE434" i="2"/>
  <c r="BE447" i="2"/>
  <c r="BE450" i="2"/>
  <c r="BE458" i="2"/>
  <c r="BE460" i="2"/>
  <c r="BE464" i="2"/>
  <c r="BE465" i="2"/>
  <c r="BE467" i="2"/>
  <c r="BE475" i="2"/>
  <c r="BE476" i="2"/>
  <c r="BE497" i="2"/>
  <c r="BE503" i="2"/>
  <c r="BE511" i="2"/>
  <c r="BE512" i="2"/>
  <c r="BE514" i="2"/>
  <c r="BE516" i="2"/>
  <c r="BE525" i="2"/>
  <c r="BE535" i="2"/>
  <c r="BE540" i="2"/>
  <c r="BE555" i="2"/>
  <c r="BE557" i="2"/>
  <c r="BE561" i="2"/>
  <c r="BE564" i="2"/>
  <c r="BE576" i="2"/>
  <c r="BE578" i="2"/>
  <c r="BE594" i="2"/>
  <c r="BE598" i="2"/>
  <c r="BE608" i="2"/>
  <c r="BE614" i="2"/>
  <c r="BE636" i="2"/>
  <c r="BA95" i="1"/>
  <c r="J34" i="3"/>
  <c r="AW96" i="1" s="1"/>
  <c r="F37" i="4"/>
  <c r="BD97" i="1" s="1"/>
  <c r="F36" i="5"/>
  <c r="BC98" i="1"/>
  <c r="F35" i="7"/>
  <c r="BB100" i="1" s="1"/>
  <c r="F34" i="8"/>
  <c r="BA101" i="1" s="1"/>
  <c r="F34" i="5"/>
  <c r="BA98" i="1" s="1"/>
  <c r="J34" i="6"/>
  <c r="AW99" i="1" s="1"/>
  <c r="F37" i="8"/>
  <c r="BD101" i="1" s="1"/>
  <c r="F36" i="4"/>
  <c r="BC97" i="1" s="1"/>
  <c r="F37" i="5"/>
  <c r="BD98" i="1" s="1"/>
  <c r="F37" i="7"/>
  <c r="BD100" i="1" s="1"/>
  <c r="F34" i="9"/>
  <c r="BA102" i="1" s="1"/>
  <c r="J34" i="9"/>
  <c r="AW102" i="1" s="1"/>
  <c r="F36" i="9"/>
  <c r="BC102" i="1"/>
  <c r="F35" i="3"/>
  <c r="BB96" i="1" s="1"/>
  <c r="J34" i="4"/>
  <c r="AW97" i="1" s="1"/>
  <c r="F36" i="6"/>
  <c r="BC99" i="1" s="1"/>
  <c r="F34" i="7"/>
  <c r="BA100" i="1" s="1"/>
  <c r="F35" i="9"/>
  <c r="BB102" i="1" s="1"/>
  <c r="F37" i="9"/>
  <c r="BD102" i="1"/>
  <c r="F34" i="3"/>
  <c r="BA96" i="1" s="1"/>
  <c r="F35" i="5"/>
  <c r="BB98" i="1" s="1"/>
  <c r="F35" i="6"/>
  <c r="BB99" i="1" s="1"/>
  <c r="J34" i="7"/>
  <c r="AW100" i="1" s="1"/>
  <c r="J34" i="8"/>
  <c r="AW101" i="1" s="1"/>
  <c r="F36" i="3"/>
  <c r="BC96" i="1"/>
  <c r="F34" i="4"/>
  <c r="BA97" i="1" s="1"/>
  <c r="J34" i="5"/>
  <c r="AW98" i="1" s="1"/>
  <c r="F34" i="6"/>
  <c r="BA99" i="1" s="1"/>
  <c r="F36" i="7"/>
  <c r="BC100" i="1" s="1"/>
  <c r="F35" i="8"/>
  <c r="BB101" i="1" s="1"/>
  <c r="F35" i="4"/>
  <c r="BB97" i="1"/>
  <c r="F37" i="6"/>
  <c r="BD99" i="1" s="1"/>
  <c r="F36" i="8"/>
  <c r="BC101" i="1" s="1"/>
  <c r="F37" i="3"/>
  <c r="BD96" i="1" s="1"/>
  <c r="J330" i="2" l="1"/>
  <c r="J104" i="2" s="1"/>
  <c r="J154" i="5"/>
  <c r="J103" i="5" s="1"/>
  <c r="BK271" i="8"/>
  <c r="J271" i="8" s="1"/>
  <c r="J135" i="8" s="1"/>
  <c r="T193" i="4"/>
  <c r="T130" i="4"/>
  <c r="T330" i="2"/>
  <c r="P144" i="2"/>
  <c r="BK121" i="7"/>
  <c r="J121" i="7"/>
  <c r="J96" i="7" s="1"/>
  <c r="BK193" i="4"/>
  <c r="J193" i="4" s="1"/>
  <c r="J102" i="4" s="1"/>
  <c r="BK332" i="3"/>
  <c r="J332" i="3"/>
  <c r="J104" i="3" s="1"/>
  <c r="P121" i="7"/>
  <c r="AU100" i="1"/>
  <c r="R332" i="3"/>
  <c r="R144" i="3"/>
  <c r="T332" i="3"/>
  <c r="T144" i="3" s="1"/>
  <c r="R153" i="5"/>
  <c r="P193" i="4"/>
  <c r="P130" i="4" s="1"/>
  <c r="AU97" i="1" s="1"/>
  <c r="P238" i="8"/>
  <c r="P177" i="8" s="1"/>
  <c r="AU101" i="1" s="1"/>
  <c r="T225" i="8"/>
  <c r="P330" i="2"/>
  <c r="R121" i="6"/>
  <c r="R144" i="2"/>
  <c r="BK201" i="8"/>
  <c r="J201" i="8"/>
  <c r="J105" i="8"/>
  <c r="P332" i="3"/>
  <c r="R238" i="8"/>
  <c r="R130" i="4"/>
  <c r="T121" i="7"/>
  <c r="T144" i="2"/>
  <c r="T143" i="2"/>
  <c r="T212" i="8"/>
  <c r="T177" i="8" s="1"/>
  <c r="P129" i="5"/>
  <c r="R129" i="5"/>
  <c r="R128" i="5"/>
  <c r="R225" i="8"/>
  <c r="R177" i="8" s="1"/>
  <c r="BK131" i="4"/>
  <c r="J131" i="4"/>
  <c r="J97" i="4" s="1"/>
  <c r="P145" i="3"/>
  <c r="P144" i="3"/>
  <c r="AU96" i="1"/>
  <c r="BK250" i="8"/>
  <c r="J250" i="8"/>
  <c r="J125" i="8" s="1"/>
  <c r="P121" i="6"/>
  <c r="AU99" i="1"/>
  <c r="T153" i="5"/>
  <c r="T128" i="5" s="1"/>
  <c r="R330" i="2"/>
  <c r="P153" i="5"/>
  <c r="BK212" i="8"/>
  <c r="J212" i="8"/>
  <c r="J110" i="8"/>
  <c r="BK238" i="8"/>
  <c r="J238" i="8"/>
  <c r="J120" i="8" s="1"/>
  <c r="BK129" i="5"/>
  <c r="BK128" i="5" s="1"/>
  <c r="J128" i="5" s="1"/>
  <c r="J96" i="5" s="1"/>
  <c r="BK122" i="9"/>
  <c r="J122" i="9"/>
  <c r="J97" i="9" s="1"/>
  <c r="BK178" i="8"/>
  <c r="J178" i="8"/>
  <c r="J97" i="8"/>
  <c r="BK261" i="8"/>
  <c r="J261" i="8"/>
  <c r="J130" i="8" s="1"/>
  <c r="BK356" i="8"/>
  <c r="J356" i="8" s="1"/>
  <c r="J153" i="8" s="1"/>
  <c r="AG99" i="1"/>
  <c r="J96" i="6"/>
  <c r="J157" i="6"/>
  <c r="J100" i="6"/>
  <c r="J145" i="3"/>
  <c r="J97" i="3" s="1"/>
  <c r="AG95" i="1"/>
  <c r="J144" i="2"/>
  <c r="J97" i="2" s="1"/>
  <c r="J96" i="2"/>
  <c r="F33" i="3"/>
  <c r="AZ96" i="1" s="1"/>
  <c r="F33" i="4"/>
  <c r="AZ97" i="1" s="1"/>
  <c r="BC94" i="1"/>
  <c r="W32" i="1" s="1"/>
  <c r="J33" i="2"/>
  <c r="AV95" i="1" s="1"/>
  <c r="AT95" i="1" s="1"/>
  <c r="AN95" i="1" s="1"/>
  <c r="F33" i="6"/>
  <c r="AZ99" i="1" s="1"/>
  <c r="F33" i="8"/>
  <c r="AZ101" i="1" s="1"/>
  <c r="F33" i="5"/>
  <c r="AZ98" i="1" s="1"/>
  <c r="BD94" i="1"/>
  <c r="W33" i="1" s="1"/>
  <c r="F33" i="9"/>
  <c r="AZ102" i="1" s="1"/>
  <c r="J33" i="4"/>
  <c r="AV97" i="1" s="1"/>
  <c r="AT97" i="1" s="1"/>
  <c r="BB94" i="1"/>
  <c r="W31" i="1"/>
  <c r="F33" i="7"/>
  <c r="AZ100" i="1"/>
  <c r="J33" i="3"/>
  <c r="AV96" i="1" s="1"/>
  <c r="AT96" i="1" s="1"/>
  <c r="F33" i="2"/>
  <c r="AZ95" i="1" s="1"/>
  <c r="J33" i="5"/>
  <c r="AV98" i="1" s="1"/>
  <c r="AT98" i="1" s="1"/>
  <c r="J33" i="9"/>
  <c r="AV102" i="1"/>
  <c r="AT102" i="1"/>
  <c r="BA94" i="1"/>
  <c r="W30" i="1"/>
  <c r="J33" i="6"/>
  <c r="AV99" i="1" s="1"/>
  <c r="AT99" i="1" s="1"/>
  <c r="AN99" i="1" s="1"/>
  <c r="J33" i="8"/>
  <c r="AV101" i="1" s="1"/>
  <c r="AT101" i="1" s="1"/>
  <c r="J33" i="7"/>
  <c r="AV100" i="1"/>
  <c r="AT100" i="1"/>
  <c r="J129" i="5" l="1"/>
  <c r="J97" i="5" s="1"/>
  <c r="P128" i="5"/>
  <c r="AU98" i="1"/>
  <c r="R143" i="2"/>
  <c r="P143" i="2"/>
  <c r="AU95" i="1"/>
  <c r="BK177" i="8"/>
  <c r="J177" i="8"/>
  <c r="J96" i="8" s="1"/>
  <c r="BK144" i="3"/>
  <c r="J144" i="3"/>
  <c r="J96" i="3"/>
  <c r="BK130" i="4"/>
  <c r="J130" i="4" s="1"/>
  <c r="J96" i="4" s="1"/>
  <c r="BK121" i="9"/>
  <c r="J121" i="9"/>
  <c r="J96" i="9"/>
  <c r="J39" i="6"/>
  <c r="J39" i="2"/>
  <c r="J30" i="7"/>
  <c r="AG100" i="1" s="1"/>
  <c r="AY94" i="1"/>
  <c r="J30" i="8"/>
  <c r="AG101" i="1" s="1"/>
  <c r="AN101" i="1" s="1"/>
  <c r="AW94" i="1"/>
  <c r="AK30" i="1" s="1"/>
  <c r="AX94" i="1"/>
  <c r="J30" i="5"/>
  <c r="AG98" i="1"/>
  <c r="AN98" i="1"/>
  <c r="AZ94" i="1"/>
  <c r="W29" i="1" s="1"/>
  <c r="J39" i="8" l="1"/>
  <c r="J39" i="7"/>
  <c r="J39" i="5"/>
  <c r="AN100" i="1"/>
  <c r="J30" i="3"/>
  <c r="AG96" i="1" s="1"/>
  <c r="AN96" i="1" s="1"/>
  <c r="J30" i="9"/>
  <c r="AG102" i="1"/>
  <c r="AU94" i="1"/>
  <c r="J30" i="4"/>
  <c r="AG97" i="1"/>
  <c r="AN97" i="1" s="1"/>
  <c r="AV94" i="1"/>
  <c r="AK29" i="1"/>
  <c r="J39" i="9" l="1"/>
  <c r="J39" i="3"/>
  <c r="J39" i="4"/>
  <c r="AN102" i="1"/>
  <c r="AG94" i="1"/>
  <c r="AK26" i="1" s="1"/>
  <c r="AT94" i="1"/>
  <c r="AN94" i="1" s="1"/>
  <c r="AK35" i="1" l="1"/>
</calcChain>
</file>

<file path=xl/sharedStrings.xml><?xml version="1.0" encoding="utf-8"?>
<sst xmlns="http://schemas.openxmlformats.org/spreadsheetml/2006/main" count="18983" uniqueCount="2557">
  <si>
    <t>Export Komplet</t>
  </si>
  <si>
    <t/>
  </si>
  <si>
    <t>2.0</t>
  </si>
  <si>
    <t>ZAMOK</t>
  </si>
  <si>
    <t>False</t>
  </si>
  <si>
    <t>{9dbfaacb-cb91-4438-8743-8bc37f9a1083}</t>
  </si>
  <si>
    <t>0,01</t>
  </si>
  <si>
    <t>21</t>
  </si>
  <si>
    <t>15</t>
  </si>
  <si>
    <t>REKAPITULACE ZAKÁZKY</t>
  </si>
  <si>
    <t>v ---  níže se nacházejí doplnkové a pomocné údaje k sestavám  --- v</t>
  </si>
  <si>
    <t>Návod na vyplnění</t>
  </si>
  <si>
    <t>0,001</t>
  </si>
  <si>
    <t>Kód:</t>
  </si>
  <si>
    <t>Pha_Vrsovice</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</si>
  <si>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</si>
  <si>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</si>
  <si>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Praha Vršovice st.6 - oprava</t>
  </si>
  <si>
    <t>KSO:</t>
  </si>
  <si>
    <t>CC-CZ:</t>
  </si>
  <si>
    <t>Místo:</t>
  </si>
  <si>
    <t>žst. Praha Vršovice</t>
  </si>
  <si>
    <t>Datum:</t>
  </si>
  <si>
    <t>30. 1. 2022</t>
  </si>
  <si>
    <t>Zadavatel:</t>
  </si>
  <si>
    <t>IČ:</t>
  </si>
  <si>
    <t>70994234</t>
  </si>
  <si>
    <t>Správa železnic, státní organizace</t>
  </si>
  <si>
    <t>DIČ:</t>
  </si>
  <si>
    <t>CZ70994234</t>
  </si>
  <si>
    <t>Uchazeč:</t>
  </si>
  <si>
    <t>Vyplň údaj</t>
  </si>
  <si>
    <t>Projektant:</t>
  </si>
  <si>
    <t xml:space="preserve"> </t>
  </si>
  <si>
    <t>True</t>
  </si>
  <si>
    <t>Zpracovatel:</t>
  </si>
  <si>
    <t>L. Ulrich, DiS.</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</si>
  <si>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</si>
  <si>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</si>
  <si>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</si>
  <si>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</si>
  <si>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</si>
  <si>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</si>
  <si>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</si>
  <si>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</si>
  <si>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</si>
  <si>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</si>
  <si>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</si>
  <si>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</si>
  <si>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</si>
  <si>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</si>
  <si>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</si>
  <si>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</si>
  <si>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</si>
  <si>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</si>
  <si>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</si>
  <si>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</si>
  <si>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</si>
  <si>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</si>
  <si>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</si>
  <si>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</si>
  <si>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</si>
  <si>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</si>
  <si>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</si>
  <si>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</si>
  <si>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</si>
  <si>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</si>
  <si>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</si>
  <si>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</si>
  <si>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</si>
  <si>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</si>
  <si>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</si>
  <si>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</si>
  <si>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</si>
  <si>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</si>
  <si>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</si>
  <si>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</si>
  <si>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</si>
  <si>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</si>
  <si>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</si>
  <si>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</si>
  <si>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</si>
  <si>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</si>
  <si>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</si>
  <si>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Stavební část 2NP</t>
  </si>
  <si>
    <t>STA</t>
  </si>
  <si>
    <t>1</t>
  </si>
  <si>
    <t>{68c0dd29-c194-430b-a266-670ec9b181f1}</t>
  </si>
  <si>
    <t>2</t>
  </si>
  <si>
    <t>002</t>
  </si>
  <si>
    <t>Stavební část 1NP</t>
  </si>
  <si>
    <t>{6a2d6efe-7256-45eb-b1b1-9182baf435fd}</t>
  </si>
  <si>
    <t>003</t>
  </si>
  <si>
    <t>Stavební část 1PP</t>
  </si>
  <si>
    <t>{4fdfb059-5f6b-468c-bd6e-e2da034f0e64}</t>
  </si>
  <si>
    <t>004</t>
  </si>
  <si>
    <t>Oprava schodiště</t>
  </si>
  <si>
    <t>{31a5d6fb-d4ae-440c-bb6d-131f2bb59b08}</t>
  </si>
  <si>
    <t>005</t>
  </si>
  <si>
    <t>Klimatizace</t>
  </si>
  <si>
    <t>{85df27df-f863-4553-b275-84534e6884af}</t>
  </si>
  <si>
    <t>006</t>
  </si>
  <si>
    <t>Slaboproud</t>
  </si>
  <si>
    <t>{b4a68103-de44-40f2-999b-c6a28cfe6acf}</t>
  </si>
  <si>
    <t>007</t>
  </si>
  <si>
    <t>Silnoproudé rozvody (SEE)</t>
  </si>
  <si>
    <t>{7d20da6e-7a12-4f94-a99c-a42002d3ed2b}</t>
  </si>
  <si>
    <t>008</t>
  </si>
  <si>
    <t>Vedlejší a ostatní náklady</t>
  </si>
  <si>
    <t>VON</t>
  </si>
  <si>
    <t>{0308ef12-91fa-462b-a1d9-d3f76918d60d}</t>
  </si>
  <si>
    <t>KRYCÍ LIST SOUPISU PRACÍ</t>
  </si>
  <si>
    <t>Objekt:</t>
  </si>
  <si>
    <t>001 - Stavební část 2NP</t>
  </si>
  <si>
    <t>Praha Vršovice</t>
  </si>
  <si>
    <t>L. Ulrich, DiS</t>
  </si>
  <si>
    <t>REKAPITULACE ČLENĚNÍ SOUPISU PRACÍ</t>
  </si>
  <si>
    <t>Kód dílu - Popis</t>
  </si>
  <si>
    <t>Cena celkem [CZK]</t>
  </si>
  <si>
    <t>Náklady ze soupisu prací</t>
  </si>
  <si>
    <t>-1</t>
  </si>
  <si>
    <t>HSV - Práce a dodávky HSV</t>
  </si>
  <si>
    <t xml:space="preserve">    002 - Výměna stávajících zárubní</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</si>
  <si>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</si>
  <si>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</si>
  <si>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</si>
  <si>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</si>
  <si>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</si>
  <si>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</si>
  <si>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</si>
  <si>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</si>
  <si>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</si>
  <si>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</si>
  <si>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</si>
  <si>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</si>
  <si>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733 - Ústřední vytápění - rozvodné potrubí</t>
  </si>
  <si>
    <t xml:space="preserve">    734 - Ústřední vytápění - armatury</t>
  </si>
  <si>
    <t xml:space="preserve">    735 - Ústřední vytápění - otopná tělesa</t>
  </si>
  <si>
    <t xml:space="preserve">    07 -  Ostatní náklady, najetí, komplexní vyzkoušení, seřízení a zaregulování otopné soustavy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</si>
  <si>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</si>
  <si>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</si>
  <si>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</si>
  <si>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</si>
  <si>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</si>
  <si>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</si>
  <si>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</si>
  <si>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</si>
  <si>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</si>
  <si>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</si>
  <si>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</si>
  <si>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</si>
  <si>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</si>
  <si>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</si>
  <si>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</si>
  <si>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</si>
  <si>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</si>
  <si>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</si>
  <si>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</si>
  <si>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</si>
  <si>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</si>
  <si>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</si>
  <si>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</si>
  <si>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</si>
  <si>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</si>
  <si>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Výměna stávajících zárubní</t>
  </si>
  <si>
    <t>K</t>
  </si>
  <si>
    <t>968072455R</t>
  </si>
  <si>
    <t>Vybourání a příprava otvoru pro nové dveře</t>
  </si>
  <si>
    <t>m2</t>
  </si>
  <si>
    <t>4</t>
  </si>
  <si>
    <t>-388518703</t>
  </si>
  <si>
    <t>VV</t>
  </si>
  <si>
    <t>5*0,7*2+8*0,8*2+0,9*2+0,8*2"nové dveře ve st. zdivu"</t>
  </si>
  <si>
    <t>317143431</t>
  </si>
  <si>
    <t>Překlad nosný z pórobetonu ve zdech tl do 200 mm dl do 1300 mm</t>
  </si>
  <si>
    <t>kus</t>
  </si>
  <si>
    <t>-1133037459</t>
  </si>
  <si>
    <t>3</t>
  </si>
  <si>
    <t>340238212</t>
  </si>
  <si>
    <t>Zazdívka otvorů pl do 1 m2 v příčkách nebo stěnách z cihel tl přes 100 mm</t>
  </si>
  <si>
    <t>-590667955</t>
  </si>
  <si>
    <t>15*0,4"dozdívky po vybourání"</t>
  </si>
  <si>
    <t>642944121</t>
  </si>
  <si>
    <t>Osazování ocelových zárubní dodatečné pl do 2,5 m2</t>
  </si>
  <si>
    <t>159711482</t>
  </si>
  <si>
    <t>5</t>
  </si>
  <si>
    <t>M</t>
  </si>
  <si>
    <t>55331486</t>
  </si>
  <si>
    <t>zárubeň jednokřídlá ocelová pro zdění tl stěny 110-150mm rozměru 700/1970, 2100mm vč. povrch. úpravy</t>
  </si>
  <si>
    <t>8</t>
  </si>
  <si>
    <t>2113907668</t>
  </si>
  <si>
    <t>P</t>
  </si>
  <si>
    <t>Poznámka k položce:_x000D_
YH, YH s drážkou, YZP</t>
  </si>
  <si>
    <t>6</t>
  </si>
  <si>
    <t>55331487</t>
  </si>
  <si>
    <t>zárubeň jednokřídlá ocelová pro zdění tl stěny 110-150mm rozměru 800/1970, 2100mm vč. povrchové úpravy</t>
  </si>
  <si>
    <t>-1421580578</t>
  </si>
  <si>
    <t>7</t>
  </si>
  <si>
    <t>55331488</t>
  </si>
  <si>
    <t>zárubeň jednokřídlá ocelová pro zdění tl stěny 110-150mm rozměru 900/1970, 2100mm vč. povrch. úpravy</t>
  </si>
  <si>
    <t>-2065878921</t>
  </si>
  <si>
    <t>Svislé a kompletní konstrukce</t>
  </si>
  <si>
    <t>310279842</t>
  </si>
  <si>
    <t>Zazdívka otvorů pl do 4 m2 ve zdivu nadzákladovém z nepálených tvárnic tl do 300 mm</t>
  </si>
  <si>
    <t>m3</t>
  </si>
  <si>
    <t>-1420092248</t>
  </si>
  <si>
    <t>0,45*0,3*3,3"1P13"</t>
  </si>
  <si>
    <t>0,25*0,25*3,3"1P31"</t>
  </si>
  <si>
    <t>1"ostatní nahodilé dozdívky"</t>
  </si>
  <si>
    <t>Součet</t>
  </si>
  <si>
    <t>9</t>
  </si>
  <si>
    <t>1845582333</t>
  </si>
  <si>
    <t>7*0,8*2"zazdívka původních dveří"</t>
  </si>
  <si>
    <t>0,6*2"kabelovod"</t>
  </si>
  <si>
    <t>10</t>
  </si>
  <si>
    <t>317142440</t>
  </si>
  <si>
    <t>Překlad nenosný pórobetonový š 100-150 mm v do 250 mm na tenkovrstvou maltu dl do 1000 mm</t>
  </si>
  <si>
    <t>1745416177</t>
  </si>
  <si>
    <t>17"nové dveře 60-80 cm v nových příčkách"</t>
  </si>
  <si>
    <t>11</t>
  </si>
  <si>
    <t>317142446</t>
  </si>
  <si>
    <t>Překlad nenosný pórobetonový š 100-150 mm v do 250 mm na tenkovrstvou maltu dl přes 1500 do 2000 mm</t>
  </si>
  <si>
    <t>1764119144</t>
  </si>
  <si>
    <t>1"1P07"</t>
  </si>
  <si>
    <t>12</t>
  </si>
  <si>
    <t>342272225</t>
  </si>
  <si>
    <t>Příčka z pórobetonových hladkých tvárnic na tenkovrstvou maltu tl 100 mm</t>
  </si>
  <si>
    <t>1369176404</t>
  </si>
  <si>
    <t>12,6*3,3-1,45*2"1P07"</t>
  </si>
  <si>
    <t>(3+5,7+1,9)*3,3-0,8*2"1P05+1P06"</t>
  </si>
  <si>
    <t>(4,45+3,3+3,9+5,6+3,15)*3,3-2*0,8*2-0,9*2"1P30-32"</t>
  </si>
  <si>
    <t>(2*4,5+7,9+2,1+3,14+3,06)*3,3-3*0,8*2"1P25-28"</t>
  </si>
  <si>
    <t>1,2*2,5+1,5*2,5-2*0,7*2+(2*1,8+2*0,6+3*1,6+2,6+1,8)*3,3-2*0,7*2+0,8*2,5-0,6*2"1P18-21"</t>
  </si>
  <si>
    <t>(2,55+1,65+1+0,6)*2,5-2*0,7*2+(1,2+1,2)*3,3"1P13-15"</t>
  </si>
  <si>
    <t>(2*2,05+1)*2,5-2*0,7*2"1P10-12"</t>
  </si>
  <si>
    <t>4,5*3,3"1P09"</t>
  </si>
  <si>
    <t>13</t>
  </si>
  <si>
    <t>342272245</t>
  </si>
  <si>
    <t>Příčka z pórobetonových hladkých tvárnic na tenkovrstvou maltu tl 150 mm</t>
  </si>
  <si>
    <t>-1244323102</t>
  </si>
  <si>
    <t>2*4,5*3,3"1P16,1P10"</t>
  </si>
  <si>
    <t>14</t>
  </si>
  <si>
    <t>346272226</t>
  </si>
  <si>
    <t>Přizdívka z pórobetonových tvárnic tl 75 mm</t>
  </si>
  <si>
    <t>-924745557</t>
  </si>
  <si>
    <t>4*1,6*3,3"1P07"</t>
  </si>
  <si>
    <t>2*1,6*3,3"1P06"</t>
  </si>
  <si>
    <t>2*1,6*3,3"1P05"</t>
  </si>
  <si>
    <t>2*3,3"1P04"</t>
  </si>
  <si>
    <t>1,2*3,3"1P32"</t>
  </si>
  <si>
    <t>2*2*3,3"přizdívka ÚT 1P01,1P19"</t>
  </si>
  <si>
    <t>346272256</t>
  </si>
  <si>
    <t>Přizdívka z pórobetonových tvárnic tl 150 mm</t>
  </si>
  <si>
    <t>-338459234</t>
  </si>
  <si>
    <t>2*0,9*1,5"geberity 1P12,15"</t>
  </si>
  <si>
    <t>3*0,8*1,5"geberity 1P18,21"</t>
  </si>
  <si>
    <t>16</t>
  </si>
  <si>
    <t>342291121</t>
  </si>
  <si>
    <t>Ukotvení příček k cihelným konstrukcím plochými kotvami</t>
  </si>
  <si>
    <t>m</t>
  </si>
  <si>
    <t>1260910813</t>
  </si>
  <si>
    <t>44*3,3</t>
  </si>
  <si>
    <t>Úpravy povrchů, podlahy a osazování výplní</t>
  </si>
  <si>
    <t>17</t>
  </si>
  <si>
    <t>629991011</t>
  </si>
  <si>
    <t>Zakrytí výplní otvorů a svislých ploch fólií přilepenou lepící páskou</t>
  </si>
  <si>
    <t>-1048727880</t>
  </si>
  <si>
    <t>5*0,9*0,9+11*1,5*0,9+9*1,5*1,8+3,6*0,9+0,6*0,9"stávající okna"</t>
  </si>
  <si>
    <t>1,8*2"výtah"</t>
  </si>
  <si>
    <t>30"stávající nová dlažba chodby"</t>
  </si>
  <si>
    <t>18</t>
  </si>
  <si>
    <t>612325413</t>
  </si>
  <si>
    <t>Oprava vnitřní vápenocementové hladké omítky stěn v rozsahu plochy do 50%</t>
  </si>
  <si>
    <t>-1619142776</t>
  </si>
  <si>
    <t>(28,15-2,75-3,06+3,05+2,35+2,75+2,35+2,5+0,7*2+9,3-3)*3,3"1P01-stávající zdi"</t>
  </si>
  <si>
    <t>(2*3,1+2*6,4)*3,3"1P04-stávající zdi"</t>
  </si>
  <si>
    <t>(2*2,85+6,4)*3,3"1P05-stávající zdi"</t>
  </si>
  <si>
    <t>3*3,3"1P06-stávající zdi"</t>
  </si>
  <si>
    <t>(2*9,15+12,6+5*1,2+2)*3,3"1P07-stávající zdi"</t>
  </si>
  <si>
    <t>2,75*3,3"1P08-stávající zdi"</t>
  </si>
  <si>
    <t>(2*3,05+4,5)*3,3"1P09-stávající zdi"</t>
  </si>
  <si>
    <t>(2*4,8+4,5)*3,3"stávající zdi soc. zázemí 1P10,1P13"</t>
  </si>
  <si>
    <t>(2*2,45+4,5)*3,3"1P16-stávající zdi"</t>
  </si>
  <si>
    <t>(2*4,3+2*4,5)*3,3"stávající zdi soc. zázemí 1P17,1P20"</t>
  </si>
  <si>
    <t>(2*1,75+2*4,5)*3,3"1P22-stávající zdi"</t>
  </si>
  <si>
    <t>(2*2,35+4,5)*3,3"1P23-stávající zdi"</t>
  </si>
  <si>
    <t>2*3,15*3,3"1P24-stávající zdi"</t>
  </si>
  <si>
    <t>3,06*3,3+1,2*3,3"1P25-stávající zdi"</t>
  </si>
  <si>
    <t>(3,14+6,1)*3,3"1P26-stávající zdi"</t>
  </si>
  <si>
    <t>(2*3,05+2*4,05)*3,3"1P27-stávající zdi"</t>
  </si>
  <si>
    <t>(6,4+3,15+4,15+1,2)*3,3"1P28-stávající zdi"</t>
  </si>
  <si>
    <t>(2*2,65+2*5,6)*3,3"1P29-stávající zdi"</t>
  </si>
  <si>
    <t>(4,05+3,15+0,6)*3,3"1P30-stávající zdi"</t>
  </si>
  <si>
    <t>(6+3)*3,3"1P31-stávající zdi"</t>
  </si>
  <si>
    <t>(1,1+2,55+2,2)*3,3"1P32-stávající zdi"</t>
  </si>
  <si>
    <t>19</t>
  </si>
  <si>
    <t>612135001</t>
  </si>
  <si>
    <t>Vyrovnání podkladu vnitřních stěn maltou vápenocementovou tl do 10 mm</t>
  </si>
  <si>
    <t>-1858556160</t>
  </si>
  <si>
    <t>(12,6+3,4+2,3)*2"ponechávané stěny po odsekaných obkladech 1P07"</t>
  </si>
  <si>
    <t>(2*4,3+2*4,5)*2"ponechávané stěny po odsekaných obkladech soc. zázemí 1P17,1P20"</t>
  </si>
  <si>
    <t>2*0,8"ponechávané stěny po odsekaných obkladech 1P22"</t>
  </si>
  <si>
    <t>20</t>
  </si>
  <si>
    <t>612135091</t>
  </si>
  <si>
    <t>Příplatek k vyrovnání vnitřních stěn maltou vápenocementovou za každých dalších 5 mm tl</t>
  </si>
  <si>
    <t>706268436</t>
  </si>
  <si>
    <t>612131121</t>
  </si>
  <si>
    <t>Penetrace akrylát-silikonová vnitřních stěn nanášená ručně</t>
  </si>
  <si>
    <t>1772948741</t>
  </si>
  <si>
    <t>12,4*2"zazdívky výměn zárubní"</t>
  </si>
  <si>
    <t>305,31*2"nové příčky 100mm"</t>
  </si>
  <si>
    <t>29,7*2"nové příčky 150mm"</t>
  </si>
  <si>
    <t>66"přizdívky 75mm"</t>
  </si>
  <si>
    <t>6,3"přizdívky 150mm"</t>
  </si>
  <si>
    <t>924,792"stávající ponechávané stěny"</t>
  </si>
  <si>
    <t>22</t>
  </si>
  <si>
    <t>612121112</t>
  </si>
  <si>
    <t>Zatření spár stěrkovou hmotou vnitřních stěn z pórobetonových tvárnic</t>
  </si>
  <si>
    <t>-442929536</t>
  </si>
  <si>
    <t>66+6,3"přizdívky"</t>
  </si>
  <si>
    <t>23</t>
  </si>
  <si>
    <t>612142001</t>
  </si>
  <si>
    <t>Potažení vnitřních stěn sklovláknitým pletivem vtlačeným do tenkovrstvé hmoty</t>
  </si>
  <si>
    <t>-1506755436</t>
  </si>
  <si>
    <t>24</t>
  </si>
  <si>
    <t>612311131</t>
  </si>
  <si>
    <t>Potažení vnitřních stěn vápenným štukem tloušťky do 3 mm ručně</t>
  </si>
  <si>
    <t>2127691054</t>
  </si>
  <si>
    <t>1691,912-221,88"odpočet obkladů"</t>
  </si>
  <si>
    <t>25</t>
  </si>
  <si>
    <t>632451254.TBM</t>
  </si>
  <si>
    <t>Potěr cementový samonivelační litý CEMFLOW CF 30 tl do 50 mm</t>
  </si>
  <si>
    <t>1732992730</t>
  </si>
  <si>
    <t>496,69</t>
  </si>
  <si>
    <t>-3,24"výtah"</t>
  </si>
  <si>
    <t>-26"schodiště"</t>
  </si>
  <si>
    <t>-2,12"kabelovod"</t>
  </si>
  <si>
    <t>-30"stávající nově opravená dlažba chodby"</t>
  </si>
  <si>
    <t>26</t>
  </si>
  <si>
    <t>632451293.TBM</t>
  </si>
  <si>
    <t>Příplatek k cementovému samonivelačnímu litému potěru CEMFLOW CF 30 ZKD 5 mm tloušťky přes 50 mm</t>
  </si>
  <si>
    <t>718549728</t>
  </si>
  <si>
    <t>435,33*10 'Přepočtené koeficientem množství</t>
  </si>
  <si>
    <t>27</t>
  </si>
  <si>
    <t>631319221</t>
  </si>
  <si>
    <t>Příplatek za přidání polymerových makrovláken pro objemové vyztužení 2,5 kg/m3</t>
  </si>
  <si>
    <t>889683643</t>
  </si>
  <si>
    <t>435,33*0,1</t>
  </si>
  <si>
    <t>28</t>
  </si>
  <si>
    <t>632451491</t>
  </si>
  <si>
    <t>Příplatek k potěrům za přehlazení povrchu</t>
  </si>
  <si>
    <t>1845351764</t>
  </si>
  <si>
    <t>29</t>
  </si>
  <si>
    <t>633991111</t>
  </si>
  <si>
    <t>Nástřik betonových povrchů proti odpařování vody</t>
  </si>
  <si>
    <t>301541519</t>
  </si>
  <si>
    <t>30</t>
  </si>
  <si>
    <t>634112126</t>
  </si>
  <si>
    <t>Obvodová dilatace podlahovým páskem z pěnového PE s fólií mezi stěnou a mazaninou nebo potěrem v 100 mm</t>
  </si>
  <si>
    <t>172115039</t>
  </si>
  <si>
    <t>536,2-7,2-21-6,9</t>
  </si>
  <si>
    <t>31</t>
  </si>
  <si>
    <t>634113113</t>
  </si>
  <si>
    <t>Výplň dilatačních spár mazanin plastovým profilem v 40 mm</t>
  </si>
  <si>
    <t>1376709672</t>
  </si>
  <si>
    <t>3*1,5+2*3,15+9,15</t>
  </si>
  <si>
    <t>32</t>
  </si>
  <si>
    <t>634911113</t>
  </si>
  <si>
    <t>Řezání dilatačních spár š 5 mm hl do 50 mm v čerstvé betonové mazanině</t>
  </si>
  <si>
    <t>-1637739411</t>
  </si>
  <si>
    <t>33</t>
  </si>
  <si>
    <t>642942611</t>
  </si>
  <si>
    <t>Osazování zárubní nebo rámů dveřních kovových do 2,5 m2</t>
  </si>
  <si>
    <t>1292123804</t>
  </si>
  <si>
    <t>34</t>
  </si>
  <si>
    <t>55331485</t>
  </si>
  <si>
    <t>zárubeň jednokřídlá ocelová pro zdění tl stěny 110-150mm rozměru 600/1970, 2100mm vč. povrch. úpravy</t>
  </si>
  <si>
    <t>1687555172</t>
  </si>
  <si>
    <t>35</t>
  </si>
  <si>
    <t>2043884513</t>
  </si>
  <si>
    <t>36</t>
  </si>
  <si>
    <t>1158431676</t>
  </si>
  <si>
    <t>37</t>
  </si>
  <si>
    <t>-1258178885</t>
  </si>
  <si>
    <t>38</t>
  </si>
  <si>
    <t>642942721</t>
  </si>
  <si>
    <t>Osazování zárubní nebo rámů dveřních kovových do 4 m2</t>
  </si>
  <si>
    <t>1138746896</t>
  </si>
  <si>
    <t>39</t>
  </si>
  <si>
    <t>55331762</t>
  </si>
  <si>
    <t>zárubeň dvoukřídlá ocelová pro zdění s protipožární úpravou tl stěny 110-150mm rozměru 1450/1970, 2100mm</t>
  </si>
  <si>
    <t>-1062377511</t>
  </si>
  <si>
    <t>Poznámka k položce:_x000D_
YZP s PP ochranou</t>
  </si>
  <si>
    <t>Ostatní konstrukce a práce-bourání</t>
  </si>
  <si>
    <t>40</t>
  </si>
  <si>
    <t>000000004</t>
  </si>
  <si>
    <t xml:space="preserve">D+M doplňků - větrací mřížky, konzole, průvětrníky aj. vč. demontáže stávajících </t>
  </si>
  <si>
    <t>kpl</t>
  </si>
  <si>
    <t>1625685331</t>
  </si>
  <si>
    <t>41</t>
  </si>
  <si>
    <t>21028000R</t>
  </si>
  <si>
    <t>Označení dveří dle jednotného vizuálního stylu Správy železnic, předpokládaná velikost A5</t>
  </si>
  <si>
    <t>64</t>
  </si>
  <si>
    <t>1860072665</t>
  </si>
  <si>
    <t>42</t>
  </si>
  <si>
    <t>21028000R2</t>
  </si>
  <si>
    <t>Patrový rozcestník pro označení obsazení prostor dle jednotného vizuálního stylu Správy železnic, předpokládaná velikost do A1</t>
  </si>
  <si>
    <t>-1483838090</t>
  </si>
  <si>
    <t>43</t>
  </si>
  <si>
    <t>949101111</t>
  </si>
  <si>
    <t>Lešení pomocné pro objekty pozemních staveb s lešeňovou podlahou v do 1,9 m zatížení do 150 kg/m2</t>
  </si>
  <si>
    <t>480592562</t>
  </si>
  <si>
    <t>44</t>
  </si>
  <si>
    <t>952901111</t>
  </si>
  <si>
    <t>Vyčištění budov bytové a občanské výstavby při výšce podlaží do 4 m</t>
  </si>
  <si>
    <t>550008032</t>
  </si>
  <si>
    <t>45</t>
  </si>
  <si>
    <t>962031133</t>
  </si>
  <si>
    <t>Bourání příček z cihel pálených na MVC tl do 150 mm</t>
  </si>
  <si>
    <t>1569336581</t>
  </si>
  <si>
    <t>(2*12,6+1,5+2+2,5+0,9+1,2+0,9+1+3,6+1,4+3,6+4+2*0,8)*3,3+(3+2*0,8+2+0,8)*2,5"1P06,08,11 SS"</t>
  </si>
  <si>
    <t>(1,2+2)*3,3"1P07 SS"</t>
  </si>
  <si>
    <t>(1,2+2,3)*3,3"1P09 SS"</t>
  </si>
  <si>
    <t>8,2*3,3+1,2*3,3"1P05 SS"</t>
  </si>
  <si>
    <t>(8,2+2*6,4+6*1,2)*3,3"1P12-15 SS"</t>
  </si>
  <si>
    <t>2*1,5*3,3"chodba dveře"</t>
  </si>
  <si>
    <t>(2*6,4+1+3,7+2+3)*3,3"1P16-18 SS"</t>
  </si>
  <si>
    <t>(6,3+2,2)*3,3"1P21 SS"</t>
  </si>
  <si>
    <t>(1,5+1,3+2,2)*3,3"1P25 SS"</t>
  </si>
  <si>
    <t>(2+2,4+4,5+1)*3,3"1P24 SS"</t>
  </si>
  <si>
    <t>(2*4,5+2*1,4+4,3+2*0,8)*3,3"soc. zázemí 1P27-34 SS"</t>
  </si>
  <si>
    <t>(2*4,5+1+1,5)*3,3"1P02-03 SS"</t>
  </si>
  <si>
    <t>-27*0,8*2"odpočet dveří"</t>
  </si>
  <si>
    <t>54,2"ostatní nahodilé dozdívky"</t>
  </si>
  <si>
    <t>46</t>
  </si>
  <si>
    <t>962032230</t>
  </si>
  <si>
    <t>Bourání zdiva z cihel pálených nebo vápenopískových na MV nebo MVC do 1 m3</t>
  </si>
  <si>
    <t>-585748838</t>
  </si>
  <si>
    <t>47</t>
  </si>
  <si>
    <t>965081213</t>
  </si>
  <si>
    <t>Bourání podlah z dlaždic keramických nebo xylolitových tl do 10 mm plochy přes 1 m2</t>
  </si>
  <si>
    <t>-96525901</t>
  </si>
  <si>
    <t>48</t>
  </si>
  <si>
    <t>965042141</t>
  </si>
  <si>
    <t>Bourání podkladů pod dlažby nebo mazanin betonových nebo z litého asfaltu tl do 100 mm pl přes 4 m2</t>
  </si>
  <si>
    <t>-1030688397</t>
  </si>
  <si>
    <t>49</t>
  </si>
  <si>
    <t>968072456</t>
  </si>
  <si>
    <t>Vybourání kovových dveřních zárubní vč. křídel</t>
  </si>
  <si>
    <t>-1780419004</t>
  </si>
  <si>
    <t>38*0,8*2+2*1,4*2"dveře SS"</t>
  </si>
  <si>
    <t>50</t>
  </si>
  <si>
    <t>978013161</t>
  </si>
  <si>
    <t>Otlučení vnitřní vápenné nebo vápenocementové omítky stěn v rozsahu do 50 %</t>
  </si>
  <si>
    <t>1283325946</t>
  </si>
  <si>
    <t>51</t>
  </si>
  <si>
    <t>978059541</t>
  </si>
  <si>
    <t>Odsekání a odebrání obkladů stěn z vnitřních obkládaček plochy přes 1 m2</t>
  </si>
  <si>
    <t>888346066</t>
  </si>
  <si>
    <t>52</t>
  </si>
  <si>
    <t>97805954R.1</t>
  </si>
  <si>
    <t>Stavební přípomoce pro slaboproud, ZTI, ÚT a klimatizaci kompletní vč. zapravení a povrchové úpravy</t>
  </si>
  <si>
    <t>-869189782</t>
  </si>
  <si>
    <t>53</t>
  </si>
  <si>
    <t>99701301R</t>
  </si>
  <si>
    <t>Vyklizení suti a komunálního odpadu z prostorů přes 15 m2 s naložením, odvozem a likvidací (nábytek, nástěnky, šatní skříně, věšáky, police, zrcadla, dávkovače, držáky a ost. doplňkové kce)</t>
  </si>
  <si>
    <t>-740761779</t>
  </si>
  <si>
    <t>9*3"předpoklad 3x9m3 kontejnery"</t>
  </si>
  <si>
    <t>54</t>
  </si>
  <si>
    <t>99701301R2</t>
  </si>
  <si>
    <t>Demontáž a vyklizení technologie s naložením, odvozem a likvidací nebezpečného elektroodpadu</t>
  </si>
  <si>
    <t>1724746125</t>
  </si>
  <si>
    <t>997</t>
  </si>
  <si>
    <t>Přesun sutě</t>
  </si>
  <si>
    <t>55</t>
  </si>
  <si>
    <t>997013212</t>
  </si>
  <si>
    <t>Vnitrostaveništní doprava suti a vybouraných hmot pro budovy v přes 6 do 9 m ručně</t>
  </si>
  <si>
    <t>t</t>
  </si>
  <si>
    <t>2136379409</t>
  </si>
  <si>
    <t>56</t>
  </si>
  <si>
    <t>997013501</t>
  </si>
  <si>
    <t>Odvoz suti na skládku a vybouraných hmot nebo meziskládku do 1 km se složením</t>
  </si>
  <si>
    <t>1778333172</t>
  </si>
  <si>
    <t>57</t>
  </si>
  <si>
    <t>997013509</t>
  </si>
  <si>
    <t>Příplatek k odvozu suti a vybouraných hmot na skládku ZKD 1 km přes 1 km</t>
  </si>
  <si>
    <t>663716156</t>
  </si>
  <si>
    <t>321,324*19 'Přepočtené koeficientem množství</t>
  </si>
  <si>
    <t>58</t>
  </si>
  <si>
    <t>99701350R</t>
  </si>
  <si>
    <t>Odvoz výzisku z železného šrotu na místo určené objednatelem do 80 km se složením</t>
  </si>
  <si>
    <t>-311723480</t>
  </si>
  <si>
    <t>Poznámka k položce:_x000D_
Železný šrot bude odvezen a složen dle pokynů zástupce investora do sběrného místa smluvního odběratele kovového šrotu. _x000D_
_x000D_
Samotný železný šrot je majetkem investora. _x000D_
_x000D_
Hospodaření s vyzískaným materiálem (mimo odpad) bude prováděno v souladu se Směrnicí SŽDC č. 42 ze dne 7.1.2013.</t>
  </si>
  <si>
    <t>0,71+6,664+1,091+0,383</t>
  </si>
  <si>
    <t>59</t>
  </si>
  <si>
    <t>997013601</t>
  </si>
  <si>
    <t>Poplatek za uložení na skládce (skládkovné) stavebního odpadu betonového kód odpadu 17 01 01</t>
  </si>
  <si>
    <t>1395438882</t>
  </si>
  <si>
    <t>60</t>
  </si>
  <si>
    <t>997013603</t>
  </si>
  <si>
    <t>Poplatek za uložení na skládce (skládkovné) stavebního odpadu cihelného kód odpadu 17 01 02</t>
  </si>
  <si>
    <t>-1944019113</t>
  </si>
  <si>
    <t>155,671+15,237+4,991</t>
  </si>
  <si>
    <t>61</t>
  </si>
  <si>
    <t>997013813</t>
  </si>
  <si>
    <t>Poplatek za uložení na skládce (skládkovné) stavebního odpadu z plastických hmot kód odpadu 17 02 03</t>
  </si>
  <si>
    <t>-880976479</t>
  </si>
  <si>
    <t>62</t>
  </si>
  <si>
    <t>997223855</t>
  </si>
  <si>
    <t>Poplatek za uložení na skládce (skládkovné) - otlučená omítka</t>
  </si>
  <si>
    <t>-818849663</t>
  </si>
  <si>
    <t>63</t>
  </si>
  <si>
    <t>997013631</t>
  </si>
  <si>
    <t>Poplatek za uložení na skládce (skládkovné) stavebního odpadu směsného kód odpadu 17 09 04</t>
  </si>
  <si>
    <t>-232774764</t>
  </si>
  <si>
    <t>321,324-8,848-95,773-175,899-0,858-18,496</t>
  </si>
  <si>
    <t>998</t>
  </si>
  <si>
    <t>Přesun hmot</t>
  </si>
  <si>
    <t>998018002</t>
  </si>
  <si>
    <t>Přesun hmot ruční pro budovy v přes 6 do 12 m</t>
  </si>
  <si>
    <t>784847954</t>
  </si>
  <si>
    <t>PSV</t>
  </si>
  <si>
    <t>Práce a dodávky PSV</t>
  </si>
  <si>
    <t>713</t>
  </si>
  <si>
    <t>Izolace tepelné</t>
  </si>
  <si>
    <t>65</t>
  </si>
  <si>
    <t>713191133</t>
  </si>
  <si>
    <t>Montáž izolace tepelné podlah, stropů vrchem nebo střech překrytí fólií s přelepeným spojem</t>
  </si>
  <si>
    <t>720505612</t>
  </si>
  <si>
    <t>66</t>
  </si>
  <si>
    <t>28329042</t>
  </si>
  <si>
    <t>fólie PE separační či ochranná tl 0,2mm</t>
  </si>
  <si>
    <t>753613977</t>
  </si>
  <si>
    <t>435,33*1,15 'Přepočtené koeficientem množství</t>
  </si>
  <si>
    <t>67</t>
  </si>
  <si>
    <t>998713202</t>
  </si>
  <si>
    <t>Přesun hmot procentní pro izolace tepelné v objektech v přes 6 do 12 m</t>
  </si>
  <si>
    <t>%</t>
  </si>
  <si>
    <t>-1011478886</t>
  </si>
  <si>
    <t>721</t>
  </si>
  <si>
    <t>Zdravotechnika - vnitřní kanalizace</t>
  </si>
  <si>
    <t>68</t>
  </si>
  <si>
    <t>72114080R</t>
  </si>
  <si>
    <t>Kompletní demontáž a odstranění stávajícího kanalizačního ležatého a stoupacího potrubí</t>
  </si>
  <si>
    <t>-1659302268</t>
  </si>
  <si>
    <t>10*5"stoupací potrubí"</t>
  </si>
  <si>
    <t>55"ležaté potrubí"</t>
  </si>
  <si>
    <t>69</t>
  </si>
  <si>
    <t>72117400R.11</t>
  </si>
  <si>
    <t>Rozvody vnitřní kanalizace do DN 50 délky do 10m kompletní vč. osazení, upevnění, propojení, připojení, tlakové zkoušky, zednických přípomocí, potrubí, tvarovek, montážního materiálu a konečného zapravení</t>
  </si>
  <si>
    <t>soubor</t>
  </si>
  <si>
    <t>606754328</t>
  </si>
  <si>
    <t>3"umyvadla soc. zázemí"</t>
  </si>
  <si>
    <t>2"kuchyňky"</t>
  </si>
  <si>
    <t>2"sprchy"</t>
  </si>
  <si>
    <t>5"podlahové vpustě"</t>
  </si>
  <si>
    <t>1"umyvadlo dest. přístroj"</t>
  </si>
  <si>
    <t>70</t>
  </si>
  <si>
    <t>72117400R02</t>
  </si>
  <si>
    <t>Rozvody vnitřní kanalizace do DN 70 délky do 10m kompletní vč. osazení, upevnění, propojení, připojení, tlakové zkoušky, zednických přípomocí vč. zapravení a začištění, potrubí,tvarovek, montážního materiálu a konečného zapravení</t>
  </si>
  <si>
    <t>-2116820579</t>
  </si>
  <si>
    <t>2"pisoáry soc. zázemí"</t>
  </si>
  <si>
    <t>71</t>
  </si>
  <si>
    <t>72117400R3</t>
  </si>
  <si>
    <t>Rozvody vnitřní kanalizace do DN 100 délky do 10m kompletní vč. osazení, upevnění, propojení, připojení tlakové zkoušky, zednických přípomocí vč. zapravení a začištění, potrubí, tvarovek a montážního materiálu</t>
  </si>
  <si>
    <t>964558991</t>
  </si>
  <si>
    <t>2"WC"</t>
  </si>
  <si>
    <t>1"výlevka"</t>
  </si>
  <si>
    <t>72</t>
  </si>
  <si>
    <t>72117402R.1</t>
  </si>
  <si>
    <t>Kompletní stoupací kanalizační potrubí potrubí z PP do DN 125 vč. napojení a zapravení dle popisu</t>
  </si>
  <si>
    <t>-463435693</t>
  </si>
  <si>
    <t>10*5</t>
  </si>
  <si>
    <t>73</t>
  </si>
  <si>
    <t>721211402</t>
  </si>
  <si>
    <t>Vpusť podlahová s vodorovným odtokem DN 40/50 s automatickým vztlakovým uzávěrem a nerezovou mřížkou</t>
  </si>
  <si>
    <t>-925315775</t>
  </si>
  <si>
    <t>74</t>
  </si>
  <si>
    <t>998721202</t>
  </si>
  <si>
    <t>Přesun hmot procentní pro vnitřní kanalizace v objektech v přes 6 do 12 m</t>
  </si>
  <si>
    <t>-1209797224</t>
  </si>
  <si>
    <t>722</t>
  </si>
  <si>
    <t>Zdravotechnika - vnitřní vodovod</t>
  </si>
  <si>
    <t>75</t>
  </si>
  <si>
    <t>722254115_D</t>
  </si>
  <si>
    <t>Demontáž hydrantové skříně včetně vybavení</t>
  </si>
  <si>
    <t>-1914971560</t>
  </si>
  <si>
    <t>76</t>
  </si>
  <si>
    <t>72213080R.1</t>
  </si>
  <si>
    <t>Demontáž stávajících vnitřních rozvodů vč. zaslepení pro zachování funkčnosti všech navazujících stávajících zařízení i mimo rekonstruované prostory</t>
  </si>
  <si>
    <t>-1079735396</t>
  </si>
  <si>
    <t>77</t>
  </si>
  <si>
    <t>7221319R2</t>
  </si>
  <si>
    <t>Zřízení revizní niky s dvířky ve zdi pro podružné měření a možnosti uzavření</t>
  </si>
  <si>
    <t>-1856514480</t>
  </si>
  <si>
    <t>Poznámka k položce:_x000D_
Na vhodném místě dle vyjádření místního správce bude vysekána nika pro osazení podružného vodoměru s uzávěry  s uzamykatelnými dvířky.</t>
  </si>
  <si>
    <t>2"prostory ST, prostory SSZT"</t>
  </si>
  <si>
    <t>78</t>
  </si>
  <si>
    <t>722262211</t>
  </si>
  <si>
    <t>Vodoměr závitový jednovtokový suchoběžný do 40°C G 1/2 x 80 mm Qn 1,5 m3/h horizontální</t>
  </si>
  <si>
    <t>1727597787</t>
  </si>
  <si>
    <t>79</t>
  </si>
  <si>
    <t>722270101</t>
  </si>
  <si>
    <t>Sestava vodoměrová závitová do G 3/4</t>
  </si>
  <si>
    <t>-929010270</t>
  </si>
  <si>
    <t>80</t>
  </si>
  <si>
    <t>722174003R2</t>
  </si>
  <si>
    <t>Rozvody vnitřního vodovodu studené vody do 40m do DN 25 vč. osazení, upevnění, propojení, připojení, tlakové zkoušky, zednických přípomocí, potrubí, tvarovek, armatur, izolace a montážního materiálu a konečného zapravení</t>
  </si>
  <si>
    <t>-625212052</t>
  </si>
  <si>
    <t>81</t>
  </si>
  <si>
    <t>722174022R</t>
  </si>
  <si>
    <t>Rozvody vnitřního vodovodu teplé vody do 20m do DN 20 vč. osazení, upevnění, propojení, připojení, tlakové zkoušky, zednických přípomocí, potrubí, tvarovek, armatur, izolace a montážního materiálu a konečného zapravení</t>
  </si>
  <si>
    <t>-1368528774</t>
  </si>
  <si>
    <t>82</t>
  </si>
  <si>
    <t>722-A-1112.3</t>
  </si>
  <si>
    <t>Hlavní stoupací vodovodní potrubí kompletní do DN 32 vč. osazení, upevnění, propojení, připojení, tlakové zkoušky, zednických přípomocí, průrazů, potrubí, tvarovek, armatur, izolace a montážního materiálu, začištění a konečné povrch. úpravy</t>
  </si>
  <si>
    <t>414358022</t>
  </si>
  <si>
    <t>9*5"TV, SV, cirkulace"</t>
  </si>
  <si>
    <t>83</t>
  </si>
  <si>
    <t>998722202</t>
  </si>
  <si>
    <t>Přesun hmot procentní pro vnitřní vodovod v objektech v přes 6 do 12 m</t>
  </si>
  <si>
    <t>-697993205</t>
  </si>
  <si>
    <t>725</t>
  </si>
  <si>
    <t>Zdravotechnika - zařizovací předměty</t>
  </si>
  <si>
    <t>84</t>
  </si>
  <si>
    <t>725110811</t>
  </si>
  <si>
    <t>Demontáž klozetů splachovací s nádrží</t>
  </si>
  <si>
    <t>-42330175</t>
  </si>
  <si>
    <t>85</t>
  </si>
  <si>
    <t>725112022</t>
  </si>
  <si>
    <t>Klozet keramický závěsný na nosné stěny s hlubokým splachováním odpad vodorovný</t>
  </si>
  <si>
    <t>2063978540</t>
  </si>
  <si>
    <t>86</t>
  </si>
  <si>
    <t>725122817</t>
  </si>
  <si>
    <t>Demontáž pisoárových stání bez nádrže a jedním záchodkem</t>
  </si>
  <si>
    <t>514283751</t>
  </si>
  <si>
    <t>87</t>
  </si>
  <si>
    <t>725121527</t>
  </si>
  <si>
    <t>Pisoárový záchodek automatický s integrovaným napájecím zdrojem</t>
  </si>
  <si>
    <t>703082230</t>
  </si>
  <si>
    <t>88</t>
  </si>
  <si>
    <t>725291725</t>
  </si>
  <si>
    <t>Dělící stěna mezi pisoáry 400 x 700 mm bílá</t>
  </si>
  <si>
    <t>-588422093</t>
  </si>
  <si>
    <t>89</t>
  </si>
  <si>
    <t>725210821</t>
  </si>
  <si>
    <t>Demontáž umyvadel bez výtokových armatur</t>
  </si>
  <si>
    <t>484932408</t>
  </si>
  <si>
    <t>90</t>
  </si>
  <si>
    <t>725211601</t>
  </si>
  <si>
    <t>Umyvadlo keramické bílé šířky 500 mm bez krytu na sifon připevněné na stěnu šrouby</t>
  </si>
  <si>
    <t>-30913713</t>
  </si>
  <si>
    <t>91</t>
  </si>
  <si>
    <t>725240811</t>
  </si>
  <si>
    <t>Demontáž kabin sprchových bez výtokových armatur</t>
  </si>
  <si>
    <t>1330987219</t>
  </si>
  <si>
    <t>92</t>
  </si>
  <si>
    <t>725240812</t>
  </si>
  <si>
    <t>Demontáž vaniček sprchových bez výtokových armatur</t>
  </si>
  <si>
    <t>760296411</t>
  </si>
  <si>
    <t>93</t>
  </si>
  <si>
    <t>725241213</t>
  </si>
  <si>
    <t>Vanička sprchová z litého polymermramoru čtvercová 900x900 mm</t>
  </si>
  <si>
    <t>843733271</t>
  </si>
  <si>
    <t>94</t>
  </si>
  <si>
    <t>725244123.RLT</t>
  </si>
  <si>
    <t>Dveře sprchové rámové se skleněnou výplní tl. 5 mm otvíravé dvoukřídlové ROLTECHNIK LLDO2 do niky na vaničku šířky 900 mm</t>
  </si>
  <si>
    <t>774901220</t>
  </si>
  <si>
    <t>95</t>
  </si>
  <si>
    <t>725319111</t>
  </si>
  <si>
    <t>Montáž dřezu ostatních typů</t>
  </si>
  <si>
    <t>193088278</t>
  </si>
  <si>
    <t>96</t>
  </si>
  <si>
    <t>55231360</t>
  </si>
  <si>
    <t>dřez nerez vestavný s odkapní deskou 900x600mm</t>
  </si>
  <si>
    <t>874599927</t>
  </si>
  <si>
    <t>97</t>
  </si>
  <si>
    <t>725330820</t>
  </si>
  <si>
    <t>Demontáž výlevka diturvitová</t>
  </si>
  <si>
    <t>-1581032532</t>
  </si>
  <si>
    <t>98</t>
  </si>
  <si>
    <t>725331111</t>
  </si>
  <si>
    <t>Výlevka bez výtokových armatur keramická se sklopnou plastovou mřížkou 425 mm</t>
  </si>
  <si>
    <t>796124089</t>
  </si>
  <si>
    <t>99</t>
  </si>
  <si>
    <t>725813111</t>
  </si>
  <si>
    <t>Ventil rohový bez připojovací trubičky nebo flexi hadičky G 1/2 - příprava pro myčku</t>
  </si>
  <si>
    <t>-935718856</t>
  </si>
  <si>
    <t>100</t>
  </si>
  <si>
    <t>725820801</t>
  </si>
  <si>
    <t>Demontáž baterie nástěnné do G 3 / 4</t>
  </si>
  <si>
    <t>862559892</t>
  </si>
  <si>
    <t>101</t>
  </si>
  <si>
    <t>725821311</t>
  </si>
  <si>
    <t>Baterie nástěnné pákové s otáčivým kulatým ústím a délkou ramínka 200 mm - výlevka</t>
  </si>
  <si>
    <t>-8244576</t>
  </si>
  <si>
    <t>102</t>
  </si>
  <si>
    <t>725821326</t>
  </si>
  <si>
    <t>Baterie dřezové stojánkové pákové s otáčivým kulatým ústím a délkou ramínka 265 mm</t>
  </si>
  <si>
    <t>2094140503</t>
  </si>
  <si>
    <t>103</t>
  </si>
  <si>
    <t>725822611</t>
  </si>
  <si>
    <t>Baterie umyvadlové stojánkové pákové bez výpusti</t>
  </si>
  <si>
    <t>-239812457</t>
  </si>
  <si>
    <t>104</t>
  </si>
  <si>
    <t>725849411</t>
  </si>
  <si>
    <t>Montáž baterie sprchové nástěnná s nastavitelnou výškou sprchy</t>
  </si>
  <si>
    <t>-585926702</t>
  </si>
  <si>
    <t>105</t>
  </si>
  <si>
    <t>55145590</t>
  </si>
  <si>
    <t>baterie sprchová páková včetně sprchové soupravy 150mm chrom</t>
  </si>
  <si>
    <t>-755035669</t>
  </si>
  <si>
    <t>Poznámka k položce:_x000D_
Sprchová souprava = velká pevná sprchová hlavice + samostatná ruční sprchová nastavitelná hlavice + mýdelník</t>
  </si>
  <si>
    <t>106</t>
  </si>
  <si>
    <t>725860811</t>
  </si>
  <si>
    <t>Demontáž uzávěrů zápachu jednoduchých</t>
  </si>
  <si>
    <t>-2007233747</t>
  </si>
  <si>
    <t>107</t>
  </si>
  <si>
    <t>725861101</t>
  </si>
  <si>
    <t>Zápachová uzávěrka pro umyvadla DN 32</t>
  </si>
  <si>
    <t>-1566880952</t>
  </si>
  <si>
    <t>108</t>
  </si>
  <si>
    <t>725862113</t>
  </si>
  <si>
    <t>Zápachová uzávěrka pro dřezy s přípojkou pro pračku nebo myčku DN 40/50</t>
  </si>
  <si>
    <t>1411108270</t>
  </si>
  <si>
    <t>109</t>
  </si>
  <si>
    <t>725865311</t>
  </si>
  <si>
    <t>Zápachová uzávěrka sprchových van DN 40/50 s kulovým kloubem na odtoku</t>
  </si>
  <si>
    <t>-183005237</t>
  </si>
  <si>
    <t>110</t>
  </si>
  <si>
    <t>725865411</t>
  </si>
  <si>
    <t>Zápachová uzávěrka pisoárová DN 32/40</t>
  </si>
  <si>
    <t>-652854548</t>
  </si>
  <si>
    <t>111</t>
  </si>
  <si>
    <t>SNL.SLO02E</t>
  </si>
  <si>
    <t>Nerezový bezdotykový osoušeč rukou</t>
  </si>
  <si>
    <t>925226831</t>
  </si>
  <si>
    <t>112</t>
  </si>
  <si>
    <t>554310792.1</t>
  </si>
  <si>
    <t>Souprava pro WC závěsná nerez (štětka s nádobou)</t>
  </si>
  <si>
    <t>-562623033</t>
  </si>
  <si>
    <t>113</t>
  </si>
  <si>
    <t>725291620.6</t>
  </si>
  <si>
    <t>Velkoobjemový zásobník toaletních papírů typu JUMBO nerez</t>
  </si>
  <si>
    <t>1608918822</t>
  </si>
  <si>
    <t>114</t>
  </si>
  <si>
    <t>725291511</t>
  </si>
  <si>
    <t>Dávkovač tekutého mýdla na 350 ml nerez</t>
  </si>
  <si>
    <t>858287037</t>
  </si>
  <si>
    <t>115</t>
  </si>
  <si>
    <t>725291620</t>
  </si>
  <si>
    <t>Zrcadlo v AL rámu nad umyvadlo</t>
  </si>
  <si>
    <t>-870672665</t>
  </si>
  <si>
    <t>5*0,5</t>
  </si>
  <si>
    <t>116</t>
  </si>
  <si>
    <t>725291620.4</t>
  </si>
  <si>
    <t>Věšák dvojitý, nerez</t>
  </si>
  <si>
    <t>-447021079</t>
  </si>
  <si>
    <t>5"umyvadla"</t>
  </si>
  <si>
    <t>3"sprchy"</t>
  </si>
  <si>
    <t>117</t>
  </si>
  <si>
    <t>725291620.7</t>
  </si>
  <si>
    <t>Zásobník papírových ručníků nerez</t>
  </si>
  <si>
    <t>1064814214</t>
  </si>
  <si>
    <t>118</t>
  </si>
  <si>
    <t>554310820</t>
  </si>
  <si>
    <t>Koš odpadkový drátěný závěsný nerezový k umyvadlu</t>
  </si>
  <si>
    <t>-807699268</t>
  </si>
  <si>
    <t>119</t>
  </si>
  <si>
    <t>725980123</t>
  </si>
  <si>
    <t>Dvířka 30/30</t>
  </si>
  <si>
    <t>890795353</t>
  </si>
  <si>
    <t>120</t>
  </si>
  <si>
    <t>998725202</t>
  </si>
  <si>
    <t>Přesun hmot procentní pro zařizovací předměty v objektech v přes 6 do 12 m</t>
  </si>
  <si>
    <t>-2053775571</t>
  </si>
  <si>
    <t>726</t>
  </si>
  <si>
    <t>Zdravotechnika - předstěnové instalace</t>
  </si>
  <si>
    <t>121</t>
  </si>
  <si>
    <t>726111031</t>
  </si>
  <si>
    <t>Instalační předstěna - klozet s ovládáním zepředu v 1080 mm závěsný do masivní zděné kce</t>
  </si>
  <si>
    <t>1272128800</t>
  </si>
  <si>
    <t>122</t>
  </si>
  <si>
    <t>726191002</t>
  </si>
  <si>
    <t>Souprava pro předstěnovou montáž</t>
  </si>
  <si>
    <t>-888507312</t>
  </si>
  <si>
    <t>123</t>
  </si>
  <si>
    <t>998726212</t>
  </si>
  <si>
    <t>Přesun hmot procentní pro instalační prefabrikáty v objektech v přes 6 do 12 m</t>
  </si>
  <si>
    <t>-1194397743</t>
  </si>
  <si>
    <t>727</t>
  </si>
  <si>
    <t>Zdravotechnika - požární ochrana</t>
  </si>
  <si>
    <t>124</t>
  </si>
  <si>
    <t>727112042</t>
  </si>
  <si>
    <t>Trubní ucpávka ocelového potrubí s hořlavou izolací DN 32 stropem tl 150 mm požární odolnost EI 60</t>
  </si>
  <si>
    <t>1906978772</t>
  </si>
  <si>
    <t>10*2"ÚT"</t>
  </si>
  <si>
    <t>125</t>
  </si>
  <si>
    <t>727113001</t>
  </si>
  <si>
    <t>Trubní ucpávka ocelového potrubí s nehořlavou izolací DN 25 stěnou tl 100 mm požární odolnost EI 90-120</t>
  </si>
  <si>
    <t>-990639351</t>
  </si>
  <si>
    <t>23"elektro z chodby"</t>
  </si>
  <si>
    <t>126</t>
  </si>
  <si>
    <t>727113002</t>
  </si>
  <si>
    <t>Trubní ucpávka ocelového potrubí s nehořlavou izolací DN 32 stěnou tl 100 mm požární odolnost EI 90-120</t>
  </si>
  <si>
    <t>1961052810</t>
  </si>
  <si>
    <t>11"klima z chodby"</t>
  </si>
  <si>
    <t>127</t>
  </si>
  <si>
    <t>727213203</t>
  </si>
  <si>
    <t>Trubní ucpávka plastového potrubí bez izolace D 32 mm stropem tl 150 mm požární odolnost EI 60</t>
  </si>
  <si>
    <t>1470975594</t>
  </si>
  <si>
    <t>128</t>
  </si>
  <si>
    <t>727223106</t>
  </si>
  <si>
    <t>Protipožární manžeta prostupu plastového potrubí bez izolace D 125 mm stropem tl 150 mm požární odolnost EI 90</t>
  </si>
  <si>
    <t>-379712584</t>
  </si>
  <si>
    <t>129</t>
  </si>
  <si>
    <t>Pol136</t>
  </si>
  <si>
    <t>Protipožární utěsnění prostupů protipožárním jednosložkovým akrylovým tmelem</t>
  </si>
  <si>
    <t>-1619398453</t>
  </si>
  <si>
    <t>130</t>
  </si>
  <si>
    <t>Pol137</t>
  </si>
  <si>
    <t>Štítky pro označení protipožární ucpávky</t>
  </si>
  <si>
    <t>ks</t>
  </si>
  <si>
    <t>-112717922</t>
  </si>
  <si>
    <t>131</t>
  </si>
  <si>
    <t>HZS4232</t>
  </si>
  <si>
    <t>Hodinová zúčtovací sazba technik odborný (montáž hasících přístrojů)</t>
  </si>
  <si>
    <t>hod</t>
  </si>
  <si>
    <t>512</t>
  </si>
  <si>
    <t>-1963928817</t>
  </si>
  <si>
    <t>132</t>
  </si>
  <si>
    <t>449321130</t>
  </si>
  <si>
    <t>přístroj hasicí ruční práškový s hasící schopností 21A - 6kg</t>
  </si>
  <si>
    <t>617519926</t>
  </si>
  <si>
    <t>133</t>
  </si>
  <si>
    <t>40483010R</t>
  </si>
  <si>
    <t>pomocný montážní materiál</t>
  </si>
  <si>
    <t>211342110</t>
  </si>
  <si>
    <t>134</t>
  </si>
  <si>
    <t>HZS423R</t>
  </si>
  <si>
    <t>Revize požární ochrany vč. vyhotovení zprávy - revize "D" pro RHP + kniha požárních ucpávek</t>
  </si>
  <si>
    <t>1573266381</t>
  </si>
  <si>
    <t>733</t>
  </si>
  <si>
    <t>Ústřední vytápění - rozvodné potrubí</t>
  </si>
  <si>
    <t>135</t>
  </si>
  <si>
    <t>733110806</t>
  </si>
  <si>
    <t>Demontáž potrubí ocelového závitového do DN 32</t>
  </si>
  <si>
    <t>-1441222103</t>
  </si>
  <si>
    <t>(2*41+3*4,5)*2"ležaté rozvody"</t>
  </si>
  <si>
    <t>30*1"přípojné potrubí"</t>
  </si>
  <si>
    <t>10*5*2"stoupací potrubí"</t>
  </si>
  <si>
    <t>20"rezerva"</t>
  </si>
  <si>
    <t>136</t>
  </si>
  <si>
    <t>733122224</t>
  </si>
  <si>
    <t>Potrubí uhlíkové oceli tenkostěnné vně pozink spojované lisováním do D 22x1,5 mm</t>
  </si>
  <si>
    <t>1126091321</t>
  </si>
  <si>
    <t>Poznámka k položce:_x000D_
jedná se o kompletní potrubí včetně odboček, součástí položky je i ochrana a izolace na vhodných místech izolačními trubicemi</t>
  </si>
  <si>
    <t>191+30+10</t>
  </si>
  <si>
    <t>137</t>
  </si>
  <si>
    <t>733122227</t>
  </si>
  <si>
    <t>Potrubí uhlíkové oceli tenkostěnné vně pozink spojované lisováním nad D 22x1,5mm do D 42x1,5 mm</t>
  </si>
  <si>
    <t>1239457770</t>
  </si>
  <si>
    <t>Poznámka k položce:_x000D_
součástí položky je i ochrana a izolace na vhodných místech izolačními trubicemi</t>
  </si>
  <si>
    <t>100+10</t>
  </si>
  <si>
    <t>138</t>
  </si>
  <si>
    <t>733190217</t>
  </si>
  <si>
    <t>Zkouška těsnosti potrubí ocelové hladké D do 51x2,6</t>
  </si>
  <si>
    <t>1022440845</t>
  </si>
  <si>
    <t>139</t>
  </si>
  <si>
    <t>733191914</t>
  </si>
  <si>
    <t>Zaslepení potrubí ocelového závitového zavařením a skováním DN 20</t>
  </si>
  <si>
    <t>-1985113972</t>
  </si>
  <si>
    <t>140</t>
  </si>
  <si>
    <t>73319192R</t>
  </si>
  <si>
    <t>Prostupy, chráničky</t>
  </si>
  <si>
    <t>-569733665</t>
  </si>
  <si>
    <t>141</t>
  </si>
  <si>
    <t>733191928R</t>
  </si>
  <si>
    <t>Napojení na stávající přívod s případným osazením kompenzátoru</t>
  </si>
  <si>
    <t>-1936143072</t>
  </si>
  <si>
    <t>142</t>
  </si>
  <si>
    <t>733890803</t>
  </si>
  <si>
    <t>Přemístění potrubí demontovaného vodorovně do 100 m v objektech výšky přes 6 do 24 m</t>
  </si>
  <si>
    <t>-1335405314</t>
  </si>
  <si>
    <t>143</t>
  </si>
  <si>
    <t>998733202</t>
  </si>
  <si>
    <t>Přesun hmot procentní pro rozvody potrubí v objektech v přes 6 do 12 m</t>
  </si>
  <si>
    <t>-883943955</t>
  </si>
  <si>
    <t>734</t>
  </si>
  <si>
    <t>Ústřední vytápění - armatury</t>
  </si>
  <si>
    <t>144</t>
  </si>
  <si>
    <t>734221682</t>
  </si>
  <si>
    <t>Termostatická hlavice kapalinová PN 10 do 110°C otopných těles VK</t>
  </si>
  <si>
    <t>345505507</t>
  </si>
  <si>
    <t>145</t>
  </si>
  <si>
    <t>734261403</t>
  </si>
  <si>
    <t>Armatura připojovací rohová G 3/4x18 PN 10 do 110°C radiátorů typu VK</t>
  </si>
  <si>
    <t>1623962955</t>
  </si>
  <si>
    <t>146</t>
  </si>
  <si>
    <t>998734202</t>
  </si>
  <si>
    <t>Přesun hmot procentní pro armatury v objektech v přes 6 do 12 m</t>
  </si>
  <si>
    <t>844819603</t>
  </si>
  <si>
    <t>735</t>
  </si>
  <si>
    <t>Ústřední vytápění - otopná tělesa</t>
  </si>
  <si>
    <t>147</t>
  </si>
  <si>
    <t>735111810.1</t>
  </si>
  <si>
    <t>Demontáž otopného tělesa</t>
  </si>
  <si>
    <t>-1461534667</t>
  </si>
  <si>
    <t>148</t>
  </si>
  <si>
    <t>735152576.KRD</t>
  </si>
  <si>
    <t>Otopné těleso panelové VK dvoudeskové 2 přídavné přestupní plochy KORADO Radik VK typ 22 výška/délka 600/900 mm výkon 1511 W</t>
  </si>
  <si>
    <t>-1053748804</t>
  </si>
  <si>
    <t>149</t>
  </si>
  <si>
    <t>735152579.KRD</t>
  </si>
  <si>
    <t>Otopné těleso panelové VK dvoudeskové 2 přídavné přestupní plochy KORADO Radik VK typ 22 výška/délka 600/1200 mm výkon 2015 W</t>
  </si>
  <si>
    <t>1170385008</t>
  </si>
  <si>
    <t>150</t>
  </si>
  <si>
    <t>735152596.KRD</t>
  </si>
  <si>
    <t>Otopné těleso panelové VK dvoudeskové 2 přídavné přestupní plochy KORADO Radik VK typ 22 výška/délka 900/900 mm výkon 2082 W</t>
  </si>
  <si>
    <t>2032092845</t>
  </si>
  <si>
    <t>151</t>
  </si>
  <si>
    <t>735152599.KRD</t>
  </si>
  <si>
    <t>Otopné těleso panelové VK dvoudeskové 2 přídavné přestupní plochy KORADO Radik VK typ 22 výška/délka 900/1200 mm výkon 2776 W</t>
  </si>
  <si>
    <t>382064509</t>
  </si>
  <si>
    <t>152</t>
  </si>
  <si>
    <t>735164261</t>
  </si>
  <si>
    <t>Otopné těleso trubkové výška/délka 1500/595 mm</t>
  </si>
  <si>
    <t>-1046446198</t>
  </si>
  <si>
    <t>153</t>
  </si>
  <si>
    <t>735494811</t>
  </si>
  <si>
    <t>Vypuštění vody z otopných těles</t>
  </si>
  <si>
    <t>-915253670</t>
  </si>
  <si>
    <t>154</t>
  </si>
  <si>
    <t>735890801</t>
  </si>
  <si>
    <t>Přemístění demontovaného otopného tělesa vodorovně 100 m v objektech výšky do 6 m</t>
  </si>
  <si>
    <t>-373709882</t>
  </si>
  <si>
    <t>155</t>
  </si>
  <si>
    <t>998735202</t>
  </si>
  <si>
    <t>Přesun hmot procentní pro otopná tělesa v objektech v přes 6 do 12 m</t>
  </si>
  <si>
    <t>16422331</t>
  </si>
  <si>
    <t>07</t>
  </si>
  <si>
    <t xml:space="preserve"> Ostatní náklady, najetí, komplexní vyzkoušení, seřízení a zaregulování otopné soustavy</t>
  </si>
  <si>
    <t>156</t>
  </si>
  <si>
    <t>07.01</t>
  </si>
  <si>
    <t>topná zkouška dle ČSN 060310</t>
  </si>
  <si>
    <t>-1662283106</t>
  </si>
  <si>
    <t>157</t>
  </si>
  <si>
    <t>07.02</t>
  </si>
  <si>
    <t>najetí, seřízení a zaregulování</t>
  </si>
  <si>
    <t>517436141</t>
  </si>
  <si>
    <t>158</t>
  </si>
  <si>
    <t>07.04</t>
  </si>
  <si>
    <t>napuštění a odvzdušnění</t>
  </si>
  <si>
    <t>1720110277</t>
  </si>
  <si>
    <t>159</t>
  </si>
  <si>
    <t>07.05</t>
  </si>
  <si>
    <t>Revize vč. vyhotovení protokolu, realizační dokumentace dokumentace skutečného provedení</t>
  </si>
  <si>
    <t>-1379455528</t>
  </si>
  <si>
    <t>763</t>
  </si>
  <si>
    <t>Konstrukce suché výstavby</t>
  </si>
  <si>
    <t>160</t>
  </si>
  <si>
    <t>763121411</t>
  </si>
  <si>
    <t>SDK stěna předsazená tl 62,5 mm profil CW+UW 50 deska 1xA 12,5 bez izolace EI 15</t>
  </si>
  <si>
    <t>2073176630</t>
  </si>
  <si>
    <t>2*1,7*3,3"provizorní zástěna pro zabránění prašnosti"</t>
  </si>
  <si>
    <t>161</t>
  </si>
  <si>
    <t>763121811</t>
  </si>
  <si>
    <t>Demontáž SDK předsazené/šachtové stěny s jednoduchou nosnou kcí opláštění jednoduché</t>
  </si>
  <si>
    <t>1324606076</t>
  </si>
  <si>
    <t>162</t>
  </si>
  <si>
    <t>763181311</t>
  </si>
  <si>
    <t>Montáž jednokřídlové kovové zárubně SDK příčka</t>
  </si>
  <si>
    <t>2095581103</t>
  </si>
  <si>
    <t>163</t>
  </si>
  <si>
    <t>55331591</t>
  </si>
  <si>
    <t>zárubeň jednokřídlá ocelová pro sádrokartonové příčky tl stěny 75-100mm rozměru 900/1970, 2100mm</t>
  </si>
  <si>
    <t>19415134</t>
  </si>
  <si>
    <t>Poznámka k položce:_x000D_
S, SH, SP</t>
  </si>
  <si>
    <t>164</t>
  </si>
  <si>
    <t>763131511</t>
  </si>
  <si>
    <t>SDK podhled deska 1xA 12,5 bez TI jednovrstvá spodní kce profil CD+UD</t>
  </si>
  <si>
    <t>228862098</t>
  </si>
  <si>
    <t>19,9+18,3+19,2+115,3+12,4+13,8+11,1+7,9+10,6+14,2+13,8+19,2+20,2+14,9+12,8+23,3+8,8</t>
  </si>
  <si>
    <t>165</t>
  </si>
  <si>
    <t>763131551</t>
  </si>
  <si>
    <t>SDK podhled deska 1xH2 12,5 bez TI jednovrstvá spodní kce profil CD+UD</t>
  </si>
  <si>
    <t>-683017060</t>
  </si>
  <si>
    <t>3,1+3,9+1,9+3,9+4,9+1,5+2,5+5,6+2,7+2,13+5,1</t>
  </si>
  <si>
    <t>166</t>
  </si>
  <si>
    <t>763131714</t>
  </si>
  <si>
    <t>SDK podhled základní penetrační nátěr</t>
  </si>
  <si>
    <t>801589717</t>
  </si>
  <si>
    <t>355,7+37,23</t>
  </si>
  <si>
    <t>167</t>
  </si>
  <si>
    <t>763431001</t>
  </si>
  <si>
    <t>Montáž minerálního podhledu s vyjímatelnými panely vel. do 0,36 m2 na zavěšený viditelný rošt</t>
  </si>
  <si>
    <t>2144602671</t>
  </si>
  <si>
    <t>60+12,4</t>
  </si>
  <si>
    <t>168</t>
  </si>
  <si>
    <t>59030570</t>
  </si>
  <si>
    <t>podhled kazetový bez děrování viditelný rastr tl 10mm 600x600mm</t>
  </si>
  <si>
    <t>-991563414</t>
  </si>
  <si>
    <t>72,4*1,1 'Přepočtené koeficientem množství</t>
  </si>
  <si>
    <t>169</t>
  </si>
  <si>
    <t>763131713</t>
  </si>
  <si>
    <t>SDK podhled napojení na obvodové konstrukce profilem</t>
  </si>
  <si>
    <t>943815332</t>
  </si>
  <si>
    <t>170</t>
  </si>
  <si>
    <t>998763402</t>
  </si>
  <si>
    <t>Přesun hmot procentní pro sádrokartonové konstrukce v objektech v přes 6 do 12 m</t>
  </si>
  <si>
    <t>-835738263</t>
  </si>
  <si>
    <t>766</t>
  </si>
  <si>
    <t>Konstrukce truhlářské</t>
  </si>
  <si>
    <t>171</t>
  </si>
  <si>
    <t>766432841</t>
  </si>
  <si>
    <t>Demontáž dřevěného obložení parapetů</t>
  </si>
  <si>
    <t>-1770855362</t>
  </si>
  <si>
    <t>172</t>
  </si>
  <si>
    <t>766691914</t>
  </si>
  <si>
    <t>Vyvěšení nebo zavěšení křídel s případným uložením a opětovným zavěšením po provedení stavebních změn dřevěných dveřních, plochy do 2 m</t>
  </si>
  <si>
    <t>-95172888</t>
  </si>
  <si>
    <t>Poznámka k položce:_x000D_
Jedná se o uložení nově osazovaných dveří chodby z předchozích etap do depozitu k případnému budoucímu využití.</t>
  </si>
  <si>
    <t>173</t>
  </si>
  <si>
    <t>766691915</t>
  </si>
  <si>
    <t>Vyvěšení nebo zavěšení křídel s případným uložením a opětovným zavěšením po provedení stavebních změn dřevěných dveřních, plochy přes 2 m</t>
  </si>
  <si>
    <t>-2030795035</t>
  </si>
  <si>
    <t>174</t>
  </si>
  <si>
    <t>766691932R</t>
  </si>
  <si>
    <t>Revize a oprava stávajících oken 60/60 - 150/180cm - vyčištění, seřízení, promazání, kontrola kování a těsnení s případnou výměnou vadného, demontáž žaluzií</t>
  </si>
  <si>
    <t>568584903</t>
  </si>
  <si>
    <t>175</t>
  </si>
  <si>
    <t>766660001</t>
  </si>
  <si>
    <t>Montáž dveřních křídel otvíravých jednokřídlových š do 0,8 m do ocelové zárubně</t>
  </si>
  <si>
    <t>464080818</t>
  </si>
  <si>
    <t>2+12+15+2"nový stav"</t>
  </si>
  <si>
    <t>2"provizorní předstěna"</t>
  </si>
  <si>
    <t>176</t>
  </si>
  <si>
    <t>61161003</t>
  </si>
  <si>
    <t>dveře jednokřídlé voštinové povrch lakovaný plné 900x1970-2100mm</t>
  </si>
  <si>
    <t>-1160382133</t>
  </si>
  <si>
    <t>177</t>
  </si>
  <si>
    <t>MSN.0027227.URS</t>
  </si>
  <si>
    <t>dveře interiérové jednokřídlé plné, DTD, CPL standard, 90x197</t>
  </si>
  <si>
    <t>-1665843978</t>
  </si>
  <si>
    <t>178</t>
  </si>
  <si>
    <t>MSN.0027226.URS</t>
  </si>
  <si>
    <t>dveře interiérové jednokřídlé plné, DTD, CPL standard, 80x197</t>
  </si>
  <si>
    <t>-1423924992</t>
  </si>
  <si>
    <t>179</t>
  </si>
  <si>
    <t>MSN.0027225.URS</t>
  </si>
  <si>
    <t>dveře interiérové jednokřídlé plné, DTD, CPL standard, 70x197</t>
  </si>
  <si>
    <t>1398891807</t>
  </si>
  <si>
    <t>180</t>
  </si>
  <si>
    <t>MSN.0027224.URS</t>
  </si>
  <si>
    <t>dveře interiérové jednokřídlé plné, DTD, CPL standard, 60x197</t>
  </si>
  <si>
    <t>-1968139224</t>
  </si>
  <si>
    <t>181</t>
  </si>
  <si>
    <t>766660031</t>
  </si>
  <si>
    <t>Montáž dveřních křídel otvíravých 2křídlových požárních do ocelové zárubně</t>
  </si>
  <si>
    <t>215929611</t>
  </si>
  <si>
    <t>182</t>
  </si>
  <si>
    <t>SLD.0011307.URS</t>
  </si>
  <si>
    <t>dveře vnitřní požárně odolné, CPL,odolnost EI (EW) 30 D3, 2křídlové 145 x 197 cm</t>
  </si>
  <si>
    <t>-1567647282</t>
  </si>
  <si>
    <t>183</t>
  </si>
  <si>
    <t>766660717</t>
  </si>
  <si>
    <t>Montáž dveřních křídel samozavírače na ocelovou zárubeň</t>
  </si>
  <si>
    <t>1322327120</t>
  </si>
  <si>
    <t>184</t>
  </si>
  <si>
    <t>54917265</t>
  </si>
  <si>
    <t>samozavírač dveří hydraulický K214 č.14 zlatá bronz</t>
  </si>
  <si>
    <t>1342873582</t>
  </si>
  <si>
    <t>185</t>
  </si>
  <si>
    <t>766660722</t>
  </si>
  <si>
    <t>Montáž dveřního kování</t>
  </si>
  <si>
    <t>189497271</t>
  </si>
  <si>
    <t>186</t>
  </si>
  <si>
    <t>549146240</t>
  </si>
  <si>
    <t>klika včetně štítu a montážního materiálu</t>
  </si>
  <si>
    <t>-506166149</t>
  </si>
  <si>
    <t>187</t>
  </si>
  <si>
    <t>54926045</t>
  </si>
  <si>
    <t>zámek stavební zadlabací vložkový 24026 s převodem pravý/levý</t>
  </si>
  <si>
    <t>-1300809289</t>
  </si>
  <si>
    <t>188</t>
  </si>
  <si>
    <t>549641100</t>
  </si>
  <si>
    <t>vložka zámková cylindrická oboustranná FAB 2015 + 4 klíče</t>
  </si>
  <si>
    <t>-407873108</t>
  </si>
  <si>
    <t>189</t>
  </si>
  <si>
    <t>766662811</t>
  </si>
  <si>
    <t>Demontáž truhlářských prahů dveří jednokřídlových</t>
  </si>
  <si>
    <t>391676453</t>
  </si>
  <si>
    <t>190</t>
  </si>
  <si>
    <t>766441821</t>
  </si>
  <si>
    <t>Demontáž parapetních desek dřevěných nebo plastových šířky do 30 cm délky přes 1,0 m</t>
  </si>
  <si>
    <t>1275146593</t>
  </si>
  <si>
    <t>191</t>
  </si>
  <si>
    <t>766694113</t>
  </si>
  <si>
    <t>Montáž parapetních desek dřevěných, laminovaných šířky do 30 cm délky do 2,6 m</t>
  </si>
  <si>
    <t>745692508</t>
  </si>
  <si>
    <t>192</t>
  </si>
  <si>
    <t>61144402</t>
  </si>
  <si>
    <t>parapet plastový vnitřní komůrkový 305x20x1000mm</t>
  </si>
  <si>
    <t>-360625706</t>
  </si>
  <si>
    <t>5*1+20*1,6+3*0,7</t>
  </si>
  <si>
    <t>193</t>
  </si>
  <si>
    <t>611444150</t>
  </si>
  <si>
    <t>koncovka k parapetu plastovému vnitřnímu 1 pár</t>
  </si>
  <si>
    <t>sada</t>
  </si>
  <si>
    <t>1340525531</t>
  </si>
  <si>
    <t>194</t>
  </si>
  <si>
    <t>76681111R</t>
  </si>
  <si>
    <t>Kuchyňská linka sektorová (skládaná) vč. horních skříněk a pracovní desky</t>
  </si>
  <si>
    <t>1408302121</t>
  </si>
  <si>
    <t>2*2,4</t>
  </si>
  <si>
    <t>195</t>
  </si>
  <si>
    <t>998766202</t>
  </si>
  <si>
    <t>Přesun hmot procentní pro kce truhlářské v objektech v přes 6 do 12 m</t>
  </si>
  <si>
    <t>2091452642</t>
  </si>
  <si>
    <t>767</t>
  </si>
  <si>
    <t>Konstrukce zámečnické</t>
  </si>
  <si>
    <t>196</t>
  </si>
  <si>
    <t>767163101</t>
  </si>
  <si>
    <t>Montáž přímého kovového zábradlí z dílců do zdiva nebo lehčeného betonu v rovině</t>
  </si>
  <si>
    <t>-787945261</t>
  </si>
  <si>
    <t>197</t>
  </si>
  <si>
    <t>55342281</t>
  </si>
  <si>
    <t>zábradlí s prutovou výplní - zajištění proti pádu za dveřmi kabelovodu</t>
  </si>
  <si>
    <t>539305372</t>
  </si>
  <si>
    <t>198</t>
  </si>
  <si>
    <t>767640311</t>
  </si>
  <si>
    <t>Montáž dveří ocelových nebo hliníkových vnitřních jednokřídlových</t>
  </si>
  <si>
    <t>-1751603801</t>
  </si>
  <si>
    <t>1"kabelovod"</t>
  </si>
  <si>
    <t>199</t>
  </si>
  <si>
    <t>55341322</t>
  </si>
  <si>
    <t>dveře jednokřídlé ocelové interierové plné 800x1970mm</t>
  </si>
  <si>
    <t>-1767001499</t>
  </si>
  <si>
    <t>200</t>
  </si>
  <si>
    <t>767581802</t>
  </si>
  <si>
    <t>Demontáž podhledu lamel</t>
  </si>
  <si>
    <t>-334170145</t>
  </si>
  <si>
    <t>201</t>
  </si>
  <si>
    <t>767582800</t>
  </si>
  <si>
    <t>Demontáž roštu podhledu</t>
  </si>
  <si>
    <t>341065595</t>
  </si>
  <si>
    <t>202</t>
  </si>
  <si>
    <t>767641110</t>
  </si>
  <si>
    <t>Montáž dokončení okování dveří otvíravých jednokřídlových</t>
  </si>
  <si>
    <t>-2045789140</t>
  </si>
  <si>
    <t>203</t>
  </si>
  <si>
    <t>54914624</t>
  </si>
  <si>
    <t>kování dveřní vrchní klika včetně štítu a montážního materiálu</t>
  </si>
  <si>
    <t>-414767617</t>
  </si>
  <si>
    <t>204</t>
  </si>
  <si>
    <t>54964150</t>
  </si>
  <si>
    <t>vložka zámková cylindrická oboustranná+4 klíče</t>
  </si>
  <si>
    <t>-1597111448</t>
  </si>
  <si>
    <t>205</t>
  </si>
  <si>
    <t>767810113</t>
  </si>
  <si>
    <t>Montáž mřížek větracích</t>
  </si>
  <si>
    <t>-1548813941</t>
  </si>
  <si>
    <t>206</t>
  </si>
  <si>
    <t>42972311</t>
  </si>
  <si>
    <t>mřížka stěnová otevřená jednořadá kovová úhel lamel 0° 500x300mm</t>
  </si>
  <si>
    <t>78549521</t>
  </si>
  <si>
    <t>207</t>
  </si>
  <si>
    <t>767996701</t>
  </si>
  <si>
    <t>Demontáž atypických zámečnických konstrukcí řezáním hmotnosti jednotlivých dílů do 50 kg</t>
  </si>
  <si>
    <t>kg</t>
  </si>
  <si>
    <t>1541784112</t>
  </si>
  <si>
    <t>500"potrubí VZT, ostatní"</t>
  </si>
  <si>
    <t>208</t>
  </si>
  <si>
    <t>998767202</t>
  </si>
  <si>
    <t>Přesun hmot procentní pro zámečnické konstrukce v objektech v přes 6 do 12 m</t>
  </si>
  <si>
    <t>-111795218</t>
  </si>
  <si>
    <t>771</t>
  </si>
  <si>
    <t>Podlahy z dlaždic</t>
  </si>
  <si>
    <t>209</t>
  </si>
  <si>
    <t>771554905R</t>
  </si>
  <si>
    <t>Ochrana stávající nové dlažby chodby po celou dobu stavby proti poškození</t>
  </si>
  <si>
    <t>309161973</t>
  </si>
  <si>
    <t>210</t>
  </si>
  <si>
    <t>771111011</t>
  </si>
  <si>
    <t>Vysátí podkladu před pokládkou dlažby</t>
  </si>
  <si>
    <t>-1048580670</t>
  </si>
  <si>
    <t>60-30+115,3+12,4+13,8+3,1+3,9+1,9+3,9+4,9+1,5+11,1+2,5+5,6+2,7+2,13+5,1+7,9+10,6+8,8</t>
  </si>
  <si>
    <t>211</t>
  </si>
  <si>
    <t>771121011</t>
  </si>
  <si>
    <t>Nátěr penetrační na podlahu</t>
  </si>
  <si>
    <t>-1516566659</t>
  </si>
  <si>
    <t>212</t>
  </si>
  <si>
    <t>771151012</t>
  </si>
  <si>
    <t>Samonivelační stěrka podlah pevnosti 20 MPa tl přes 3 do 5 mm</t>
  </si>
  <si>
    <t>-310385918</t>
  </si>
  <si>
    <t>213</t>
  </si>
  <si>
    <t>771161011</t>
  </si>
  <si>
    <t>Montáž profilu dilatační spáry bez izolace v rovině dlažby</t>
  </si>
  <si>
    <t>868579518</t>
  </si>
  <si>
    <t>214</t>
  </si>
  <si>
    <t>59054164</t>
  </si>
  <si>
    <t>profil dilatační nerezový</t>
  </si>
  <si>
    <t>-1121208670</t>
  </si>
  <si>
    <t>19,95*1,1 'Přepočtené koeficientem množství</t>
  </si>
  <si>
    <t>215</t>
  </si>
  <si>
    <t>771591232</t>
  </si>
  <si>
    <t>Izolace těsnícími pásy pružná přes dilatační spáry</t>
  </si>
  <si>
    <t>-1242477916</t>
  </si>
  <si>
    <t>216</t>
  </si>
  <si>
    <t>771474142</t>
  </si>
  <si>
    <t>Montáž soklíků z dlaždic keramických s požlábkem flexibilní lepidlo v do 120 mm</t>
  </si>
  <si>
    <t>-707666458</t>
  </si>
  <si>
    <t>71,4-20+51,9+14,5+15,1+13,9+12,5+13,7+15,3</t>
  </si>
  <si>
    <t>217</t>
  </si>
  <si>
    <t>597614060.1</t>
  </si>
  <si>
    <t>dlaždice keramické slinuté neglazované, úprava protiskluz min. R10 - odstín dle výběru investora 29,8 x 29,8 x 0,9 cm</t>
  </si>
  <si>
    <t>433879745</t>
  </si>
  <si>
    <t>188,3*0,1</t>
  </si>
  <si>
    <t>18,83*1,1 'Přepočtené koeficientem množství</t>
  </si>
  <si>
    <t>218</t>
  </si>
  <si>
    <t>771574113</t>
  </si>
  <si>
    <t>Montáž podlah keramických režných hladkých lepených flexibilním lepidlem do 12 ks/m2</t>
  </si>
  <si>
    <t>-296035466</t>
  </si>
  <si>
    <t>219</t>
  </si>
  <si>
    <t>-1757170271</t>
  </si>
  <si>
    <t>247,13*1,1 'Přepočtené koeficientem množství</t>
  </si>
  <si>
    <t>220</t>
  </si>
  <si>
    <t>771591112</t>
  </si>
  <si>
    <t>Izolace pod dlažbu nátěrem nebo stěrkou ve dvou vrstvách</t>
  </si>
  <si>
    <t>-1198073738</t>
  </si>
  <si>
    <t>3,1+3,9+1,9+3,9+4,9+1,5+2,5+5,6+2,7+2,13+5,1"sociálky"</t>
  </si>
  <si>
    <t>221</t>
  </si>
  <si>
    <t>771591117</t>
  </si>
  <si>
    <t>Podlahy spárování akrylem</t>
  </si>
  <si>
    <t>1477392690</t>
  </si>
  <si>
    <t>222</t>
  </si>
  <si>
    <t>771591123</t>
  </si>
  <si>
    <t>Podlahy separační provazec do pružných spar průměru 8 mm</t>
  </si>
  <si>
    <t>-960999122</t>
  </si>
  <si>
    <t>223</t>
  </si>
  <si>
    <t>771592011</t>
  </si>
  <si>
    <t>Čištění vnitřních ploch podlah nebo schodišť po položení dlažby chemickými prostředky</t>
  </si>
  <si>
    <t>-1359742589</t>
  </si>
  <si>
    <t>224</t>
  </si>
  <si>
    <t>998771202</t>
  </si>
  <si>
    <t>Přesun hmot procentní pro podlahy z dlaždic v objektech v přes 6 do 12 m</t>
  </si>
  <si>
    <t>1850676</t>
  </si>
  <si>
    <t>776</t>
  </si>
  <si>
    <t>Podlahy povlakové</t>
  </si>
  <si>
    <t>225</t>
  </si>
  <si>
    <t>776201812</t>
  </si>
  <si>
    <t>Demontáž lepených povlakových podlah vícevrstvých s podložkou ručně</t>
  </si>
  <si>
    <t>1346543526</t>
  </si>
  <si>
    <t>226</t>
  </si>
  <si>
    <t>776111311</t>
  </si>
  <si>
    <t>Vysátí podkladu povlakových podlah</t>
  </si>
  <si>
    <t>-928043072</t>
  </si>
  <si>
    <t>19,9+18,3+19,2+14,2+13,8+19,2+12,4+20,2+14,9+12,8+23,3</t>
  </si>
  <si>
    <t>227</t>
  </si>
  <si>
    <t>776121111</t>
  </si>
  <si>
    <t>Penetrace podkladu povlakových podlah</t>
  </si>
  <si>
    <t>659156217</t>
  </si>
  <si>
    <t>228</t>
  </si>
  <si>
    <t>776141112</t>
  </si>
  <si>
    <t>Vyrovnání podkladu povlakových podlah stěrkou pevnosti 20 MPa tl přes 3 do 5 mm</t>
  </si>
  <si>
    <t>1510383691</t>
  </si>
  <si>
    <t>229</t>
  </si>
  <si>
    <t>776251311</t>
  </si>
  <si>
    <t>Lepení vinylových pásů 2-složkovým lepidlem</t>
  </si>
  <si>
    <t>1793922112</t>
  </si>
  <si>
    <t>230</t>
  </si>
  <si>
    <t>28411021</t>
  </si>
  <si>
    <t>PVC homogenní zátěžová tl 2,00 mm, úprava PUR, třída zátěže 34/43, hmotnost 3550g/m2, hořlavost Bfl S1,</t>
  </si>
  <si>
    <t>1657812537</t>
  </si>
  <si>
    <t>188,2-12,4</t>
  </si>
  <si>
    <t>175,8*1,15 'Přepočtené koeficientem množství</t>
  </si>
  <si>
    <t>231</t>
  </si>
  <si>
    <t>28411025</t>
  </si>
  <si>
    <t>PVC vinyl homogenní zátěžová antistatické tl 2,00mm, R &lt;1000MΩ, třída zátěže 34/43, hořlavost Bfl S1</t>
  </si>
  <si>
    <t>352832995</t>
  </si>
  <si>
    <t>12,4*1,15 'Přepočtené koeficientem množství</t>
  </si>
  <si>
    <t>232</t>
  </si>
  <si>
    <t>776401800</t>
  </si>
  <si>
    <t>Odstranění soklíků a lišt pryžových nebo plastových</t>
  </si>
  <si>
    <t>1937325615</t>
  </si>
  <si>
    <t>233</t>
  </si>
  <si>
    <t>776411111</t>
  </si>
  <si>
    <t>Montáž obvodových soklíků výšky do 80 mm</t>
  </si>
  <si>
    <t>-1893751291</t>
  </si>
  <si>
    <t>19+18,5+18,8+15,3+15,2+18,5+14,2+19,1+16,5+14,3+24,8</t>
  </si>
  <si>
    <t>234</t>
  </si>
  <si>
    <t>284110100</t>
  </si>
  <si>
    <t>lišta speciální soklová krytiny z vinylových pásů</t>
  </si>
  <si>
    <t>-1547486146</t>
  </si>
  <si>
    <t>194,2*1,1 'Přepočtené koeficientem množství</t>
  </si>
  <si>
    <t>235</t>
  </si>
  <si>
    <t>776421312</t>
  </si>
  <si>
    <t>Montáž přechodových šroubovaných lišt</t>
  </si>
  <si>
    <t>142658780</t>
  </si>
  <si>
    <t>2*0,6+12*0,7+15*0,8+2*0,9+0,8+1,3</t>
  </si>
  <si>
    <t>236</t>
  </si>
  <si>
    <t>55343120</t>
  </si>
  <si>
    <t>profil přechodový Al vrtaný 30mm stříbro</t>
  </si>
  <si>
    <t>-1315489932</t>
  </si>
  <si>
    <t>25,5*1,02 'Přepočtené koeficientem množství</t>
  </si>
  <si>
    <t>237</t>
  </si>
  <si>
    <t>998776202</t>
  </si>
  <si>
    <t>Přesun hmot procentní pro podlahy povlakové v objektech v přes 6 do 12 m</t>
  </si>
  <si>
    <t>118580408</t>
  </si>
  <si>
    <t>781</t>
  </si>
  <si>
    <t>Dokončovací práce - obklady</t>
  </si>
  <si>
    <t>238</t>
  </si>
  <si>
    <t>781111011</t>
  </si>
  <si>
    <t>Ometení (oprášení) stěny při přípravě podkladu</t>
  </si>
  <si>
    <t>342693227</t>
  </si>
  <si>
    <t>3,3*0,6"obklad kuchyň 1P09"</t>
  </si>
  <si>
    <t>(7,1+10+5,9+8,1+12+5)*2,2"1P10-15"</t>
  </si>
  <si>
    <t>3,3*0,6"kuchyňka 1P16"</t>
  </si>
  <si>
    <t>(7+16,4+7,9+6,6+12,6)*2,2"1P17-21"</t>
  </si>
  <si>
    <t>1"umyvadlo 1P22"</t>
  </si>
  <si>
    <t>239</t>
  </si>
  <si>
    <t>781121011</t>
  </si>
  <si>
    <t>Nátěr penetrační na stěnu</t>
  </si>
  <si>
    <t>-538829743</t>
  </si>
  <si>
    <t>240</t>
  </si>
  <si>
    <t>781131112</t>
  </si>
  <si>
    <t>Izolace pod obklad nátěrem nebo stěrkou ve dvou vrstvách</t>
  </si>
  <si>
    <t>389327106</t>
  </si>
  <si>
    <t>2*2,9*2,2+2,8*2,2"sprchy"</t>
  </si>
  <si>
    <t>(7,1+10+5,9+8,1+12+5+7+16,4+7,9+6,6+12,6)*0,2"vytažení na stěnu -soc. zázemí"</t>
  </si>
  <si>
    <t>241</t>
  </si>
  <si>
    <t>781131232</t>
  </si>
  <si>
    <t>Izolace pod obklad těsnícími pásy pro styčné nebo dilatační spáry</t>
  </si>
  <si>
    <t>-1709844422</t>
  </si>
  <si>
    <t>12*2,2</t>
  </si>
  <si>
    <t>242</t>
  </si>
  <si>
    <t>781131241</t>
  </si>
  <si>
    <t>Izolace pod obklad těsnícími pásy vnitřní kout</t>
  </si>
  <si>
    <t>587899754</t>
  </si>
  <si>
    <t>243</t>
  </si>
  <si>
    <t>781131264</t>
  </si>
  <si>
    <t>Izolace pod obklad těsnícími pásy mezi podlahou a stěnou</t>
  </si>
  <si>
    <t>-2084323254</t>
  </si>
  <si>
    <t>7,1+10+5,9+8,1+12+5+7+16,4+7,9+6,6+12,6</t>
  </si>
  <si>
    <t>244</t>
  </si>
  <si>
    <t>781474113</t>
  </si>
  <si>
    <t>Montáž obkladů vnitřních keramických hladkých do 19 ks/m2 lepených flexibilním lepidlem</t>
  </si>
  <si>
    <t>76954276</t>
  </si>
  <si>
    <t>245</t>
  </si>
  <si>
    <t>59761071</t>
  </si>
  <si>
    <t>obklad keramický hladký přes 12 do 19ks/m2</t>
  </si>
  <si>
    <t>325598849</t>
  </si>
  <si>
    <t>217,92*1,1 'Přepočtené koeficientem množství</t>
  </si>
  <si>
    <t>246</t>
  </si>
  <si>
    <t>781474118</t>
  </si>
  <si>
    <t>Montáž obkladů vnitřních keramických hladkých do 50 ks/m2 lepených flexibilním lepidlem</t>
  </si>
  <si>
    <t>1080497957</t>
  </si>
  <si>
    <t>247</t>
  </si>
  <si>
    <t>59761255</t>
  </si>
  <si>
    <t>obklad keramický hladký přes 35 do 45ks/m2</t>
  </si>
  <si>
    <t>-1069908805</t>
  </si>
  <si>
    <t>3,96*1,1 'Přepočtené koeficientem množství</t>
  </si>
  <si>
    <t>248</t>
  </si>
  <si>
    <t>781477111</t>
  </si>
  <si>
    <t>Příplatek k montáži obkladů vnitřních keramických hladkých za plochu do 10 m2</t>
  </si>
  <si>
    <t>1482269344</t>
  </si>
  <si>
    <t>249</t>
  </si>
  <si>
    <t>781495123</t>
  </si>
  <si>
    <t>Separační provazec do pružných spar průměru 6 mm</t>
  </si>
  <si>
    <t>-1379473228</t>
  </si>
  <si>
    <t>250</t>
  </si>
  <si>
    <t>781495141</t>
  </si>
  <si>
    <t>Průnik obkladem kruhový do DN 30</t>
  </si>
  <si>
    <t>569588109</t>
  </si>
  <si>
    <t>251</t>
  </si>
  <si>
    <t>781495142</t>
  </si>
  <si>
    <t>Průnik obkladem kruhový do DN 90</t>
  </si>
  <si>
    <t>-818457003</t>
  </si>
  <si>
    <t>252</t>
  </si>
  <si>
    <t>781495143</t>
  </si>
  <si>
    <t>Průnik obkladem kruhový přes DN 90</t>
  </si>
  <si>
    <t>843775097</t>
  </si>
  <si>
    <t>253</t>
  </si>
  <si>
    <t>781495211</t>
  </si>
  <si>
    <t>Čištění vnitřních ploch stěn po provedení obkladu chemickými prostředky</t>
  </si>
  <si>
    <t>-1167085351</t>
  </si>
  <si>
    <t>254</t>
  </si>
  <si>
    <t>998781202</t>
  </si>
  <si>
    <t>Přesun hmot procentní pro obklady keramické v objektech v přes 6 do 12 m</t>
  </si>
  <si>
    <t>-1735157083</t>
  </si>
  <si>
    <t>783</t>
  </si>
  <si>
    <t>Dokončovací práce - nátěry</t>
  </si>
  <si>
    <t>255</t>
  </si>
  <si>
    <t>783102801</t>
  </si>
  <si>
    <t>Odstranění nátěrů z KDK konstrukcí</t>
  </si>
  <si>
    <t>926487087</t>
  </si>
  <si>
    <t>256</t>
  </si>
  <si>
    <t>783221112</t>
  </si>
  <si>
    <t>Nátěry syntetické KDK 1x antikorozní, 1x základní, 2x email</t>
  </si>
  <si>
    <t>1916916628</t>
  </si>
  <si>
    <t>784</t>
  </si>
  <si>
    <t>Dokončovací práce - malby</t>
  </si>
  <si>
    <t>257</t>
  </si>
  <si>
    <t>784171121R</t>
  </si>
  <si>
    <t>Zakrytí vnitřních ploch, konstrukcí nebo prvků  v místnostech výšky do 3,80 m</t>
  </si>
  <si>
    <t>-262082695</t>
  </si>
  <si>
    <t>258</t>
  </si>
  <si>
    <t>784121001</t>
  </si>
  <si>
    <t>Oškrabání malby v mísnostech výšky do 3,80 m</t>
  </si>
  <si>
    <t>1511909233</t>
  </si>
  <si>
    <t>259</t>
  </si>
  <si>
    <t>784121011</t>
  </si>
  <si>
    <t>Rozmývání podkladu po oškrabání malby v místnostech výšky do 3,80 m</t>
  </si>
  <si>
    <t>887319260</t>
  </si>
  <si>
    <t>260</t>
  </si>
  <si>
    <t>784181101</t>
  </si>
  <si>
    <t>Základní akrylátová jednonásobná penetrace podkladu v místnostech výšky do 3,80m</t>
  </si>
  <si>
    <t>126485674</t>
  </si>
  <si>
    <t>261</t>
  </si>
  <si>
    <t>784221101</t>
  </si>
  <si>
    <t>Dvojnásobné bílé malby ze směsí za sucha dobře otěruvzdorných v místnostech do 3,80 m</t>
  </si>
  <si>
    <t>191189007</t>
  </si>
  <si>
    <t>1470,032+392,93</t>
  </si>
  <si>
    <t>786</t>
  </si>
  <si>
    <t>Dokončovací práce - čalounické úpravy</t>
  </si>
  <si>
    <t>262</t>
  </si>
  <si>
    <t>786624111</t>
  </si>
  <si>
    <t>Montáž lamelové žaluzie do oken zdvojených otevíravých, sklápěcích a vyklápěcích</t>
  </si>
  <si>
    <t>1561923502</t>
  </si>
  <si>
    <t>263</t>
  </si>
  <si>
    <t>553462000</t>
  </si>
  <si>
    <t>žaluzie horizontální interiérové</t>
  </si>
  <si>
    <t>-1212166895</t>
  </si>
  <si>
    <t>264</t>
  </si>
  <si>
    <t>998786202</t>
  </si>
  <si>
    <t>Přesun hmot procentní pro čalounické úpravy v objektech v do 12 m</t>
  </si>
  <si>
    <t>-1567117277</t>
  </si>
  <si>
    <t>002 - Stavební část 1NP</t>
  </si>
  <si>
    <t xml:space="preserve">    9 - Ostatní konstrukce a práce, bourání</t>
  </si>
  <si>
    <t xml:space="preserve">    724 - Zdravotechnika - strojní vybavení</t>
  </si>
  <si>
    <t>4*0,7*2+11*0,8*2+3*0,9*2+0,8*2"nové dveře ve st. zdivu"</t>
  </si>
  <si>
    <t>19*0,4"dozdívky po vybourání"</t>
  </si>
  <si>
    <t>2*0,6*0,4*3,3"0P10"</t>
  </si>
  <si>
    <t>0,3*0,3*3,3"0P12"</t>
  </si>
  <si>
    <t>0,4*0,4*3,3"0P17"</t>
  </si>
  <si>
    <t>0,6*0,4*3,3"0P18"</t>
  </si>
  <si>
    <t>0,4*0,4*3,3"0P24"</t>
  </si>
  <si>
    <t>0,5*0,3*3,3"0P06"</t>
  </si>
  <si>
    <t>8*0,8*2"zazdívka původních dveří"</t>
  </si>
  <si>
    <t>13"nové dveře 60-80 cm v nových příčkách"</t>
  </si>
  <si>
    <t>1"0P08"</t>
  </si>
  <si>
    <t>(2*6,4+2,3+3,2)*3,3"0P05"</t>
  </si>
  <si>
    <t>4,5*3,3"0P10"</t>
  </si>
  <si>
    <t>2,4*2,5-0,7*2"0P11"</t>
  </si>
  <si>
    <t>2*2,4*3,3-2*0,7*2"0P13,17"</t>
  </si>
  <si>
    <t>2,1*2,5-0,7*2"0P15"</t>
  </si>
  <si>
    <t>(1,2+1,5+0,8+1,4)*2,5-2*0,7*2-0,6*2+(2*4,5+2*1,6+2*0,6+1,2)*3,3-0,6*2-0,7*2"soc. zázemí 0P20-24"</t>
  </si>
  <si>
    <t>2*3,3"0P26"</t>
  </si>
  <si>
    <t>5*3,3-2*0,8*2"0P28,29"</t>
  </si>
  <si>
    <t>(5,6+3,1+6,4+3,45+3,6)*3,3-4*0,8*2"0P28-32"</t>
  </si>
  <si>
    <t>(6,25+6,1)*3,3-1,6*2-0,8*2"0P08"</t>
  </si>
  <si>
    <t>3*1,6*3,3"0P07"</t>
  </si>
  <si>
    <t>2*1,6*3,3"0P06"</t>
  </si>
  <si>
    <t>2*1,6*3,3+0,8*3,3"0P05"</t>
  </si>
  <si>
    <t>1,4*3,3"0P04"</t>
  </si>
  <si>
    <t>(1,2+1,4)*3,3"0P32"</t>
  </si>
  <si>
    <t>0,9*3,3"0P29"</t>
  </si>
  <si>
    <t>1,2*3,3"0P24"</t>
  </si>
  <si>
    <t>2*2*3,3"0P18,01"</t>
  </si>
  <si>
    <t>2*0,9*1,5"geberity 0P13,17"</t>
  </si>
  <si>
    <t>3*0,8*1,5"geberity 0P21,24"</t>
  </si>
  <si>
    <t>46*3,3</t>
  </si>
  <si>
    <t>8*1,5*1,8+1,1*2+1*2,4+0,8*2+5*0,9*0,9+10*0,6*0,9+2*1,5*0,9"stávající okna"</t>
  </si>
  <si>
    <t>15"stávající nová dlažba chodby"</t>
  </si>
  <si>
    <t>(71,3-1,5-3,1-2-3,45-3,8-1,15)*3,3"0P01-stávající zdi"</t>
  </si>
  <si>
    <t>(2*3,55+6,4)*3,3"0P04-stávající zdi"</t>
  </si>
  <si>
    <t>2*4,1*3,3"0P05-stávající zdi"</t>
  </si>
  <si>
    <t>(2*4,1+6,4)*3,3"0P06-stávající zdi"</t>
  </si>
  <si>
    <t>(2*6,35+6,25)*3,3"0P07-stávající zdi"</t>
  </si>
  <si>
    <t>(6,1+6,25)*3,3"0P08-stávající zdi"</t>
  </si>
  <si>
    <t>2*2,8*3,3"0P09-stávající zdi"</t>
  </si>
  <si>
    <t>(2*4+4,5)*3,3"0P10-stávající zdi"</t>
  </si>
  <si>
    <t>(2*4,5+2*3,3)*3,3"0P11-13-stávající zdi"</t>
  </si>
  <si>
    <t>(2*1,8+2*2)*3,3"0P14-stávající zdi"</t>
  </si>
  <si>
    <t>(2*4,5+2*3,1)*3,3"0P15-17-stávající zdi"</t>
  </si>
  <si>
    <t>(2*7+2*4,5+1,4+1,2)*3,3"0P18-stávající zdi"</t>
  </si>
  <si>
    <t>(2*3,15+2*4,5)*3,3"0P19-stávající zdi"</t>
  </si>
  <si>
    <t>(2*4,5+2*4,3)*3,3"0P20-24-stávající zdi"</t>
  </si>
  <si>
    <t>(2*1,4+2*4,5)*3,3"0P25-stávající zdi"</t>
  </si>
  <si>
    <t>(2*4,7+2*4,5)*3,3"0P26-stávající zdi"</t>
  </si>
  <si>
    <t>(2*2,2+2*2,65)*3,3"0P27-stávající zdi"</t>
  </si>
  <si>
    <t>(2*3,3+2*5,25)*3,3"0P28-stávající zdi"</t>
  </si>
  <si>
    <t>(6,4+2,8+5,25)*3,3"0P29-stávající zdi"</t>
  </si>
  <si>
    <t>(2*2,8+5,6)*3,3"0P30-stávající zdi"</t>
  </si>
  <si>
    <t>3,1*3,3"0P31-stávající zdi"</t>
  </si>
  <si>
    <t>(5,7+4,2+2,55+2,2)*3,3"0P32-stávající zdi"</t>
  </si>
  <si>
    <t>(3,5+6,4)*2"ponechávané stěny po odsekaných obkladech 0P04"</t>
  </si>
  <si>
    <t>(2*14+8*4,5)*2"ponechávané stěny po odsekaných obkladech 0P19-26"</t>
  </si>
  <si>
    <t>(2*6,5+2*1,8+4*4,5)*2"ponechávané stěny po odsekaných obkladech 0P11-17"</t>
  </si>
  <si>
    <t>14*2"zazdívky výměn zárubní"</t>
  </si>
  <si>
    <t>237,155*2"nové příčky 100mm"</t>
  </si>
  <si>
    <t>35,955*2"nové příčky 150mm"</t>
  </si>
  <si>
    <t>72,93"přizdívky 75mm"</t>
  </si>
  <si>
    <t>1119,69"stávající ponechávané stěny"</t>
  </si>
  <si>
    <t>72,93+6,3"přizdívky"</t>
  </si>
  <si>
    <t>1773,14-238,5"odpočet obkladů"</t>
  </si>
  <si>
    <t>496,54</t>
  </si>
  <si>
    <t>-2,5"kabelovod"</t>
  </si>
  <si>
    <t>-15"stávající nově opravená dlažba chodby"</t>
  </si>
  <si>
    <t>449,8*10 'Přepočtené koeficientem množství</t>
  </si>
  <si>
    <t>449,8*0,1</t>
  </si>
  <si>
    <t>71,3+20+21+21+25,2+24,7+14,6+17+7+13,2+4,6+7,6+6,4+12,8+4,6+23+15,3+6,8+16,4+7,8+6,6+12,6+11,8+18,4+9,7+17,1+18,4+16,8+15+24,8</t>
  </si>
  <si>
    <t>2*1,5+3,1+1,7</t>
  </si>
  <si>
    <t>55331763</t>
  </si>
  <si>
    <t>zárubeň dvoukřídlá ocelová pro zdění s protipožární úpravou tl stěny 110-150mm rozměru 1600/1970, 2100mm</t>
  </si>
  <si>
    <t>-1345294553</t>
  </si>
  <si>
    <t>Ostatní konstrukce a práce, bourání</t>
  </si>
  <si>
    <t>(6+4,5+5,5+2*4,8+1,1+4,6+6*1,2)*3,3"0P08-14 SS"</t>
  </si>
  <si>
    <t>(2*6,4+2+3,3+1,6+2,7+6*1,2)*3,3"0P04-12"</t>
  </si>
  <si>
    <t>(6,6+2*6,4+2,8+2+2*3,5+2*1,2)*3,3"0P43-48"</t>
  </si>
  <si>
    <t>4*1,5*3,3"chodba"</t>
  </si>
  <si>
    <t>(3*4,5+5)*3,3"0P33-36 SS"</t>
  </si>
  <si>
    <t>(2*4,5+2*0,6+2*1,6+4,3+1,2)*3,3"0P26-31 SS"</t>
  </si>
  <si>
    <t>(3,2+2,5+2,4)*3,3"0P23-25 SS"</t>
  </si>
  <si>
    <t>(2*1,2+3)*3,3"0P22 SS"</t>
  </si>
  <si>
    <t>(2,4+2,1+2*2,3+2*0,9+1)*3,3"0P16-21 SS"</t>
  </si>
  <si>
    <t>2*1,2*3,3"0P15 SS"</t>
  </si>
  <si>
    <t>45*0,8*2+2*1,4*2"dveře SS"</t>
  </si>
  <si>
    <t>997013211</t>
  </si>
  <si>
    <t>Vnitrostaveništní doprava suti a vybouraných hmot pro budovy v do 6 m ručně</t>
  </si>
  <si>
    <t>-1288470536</t>
  </si>
  <si>
    <t>334,579*19 'Přepočtené koeficientem množství</t>
  </si>
  <si>
    <t>0,71+6,664+1,12+0,533</t>
  </si>
  <si>
    <t>334,579-9,027-98,956-148,919-0,858-22,394</t>
  </si>
  <si>
    <t>998018001</t>
  </si>
  <si>
    <t>Přesun hmot ruční pro budovy v do 6 m</t>
  </si>
  <si>
    <t>1843809203</t>
  </si>
  <si>
    <t>449,8*1,15 'Přepočtené koeficientem množství</t>
  </si>
  <si>
    <t>998713201</t>
  </si>
  <si>
    <t>Přesun hmot procentní pro izolace tepelné v objektech v do 6 m</t>
  </si>
  <si>
    <t>-606235876</t>
  </si>
  <si>
    <t>Poznámka k položce:_x000D_
Jedná se o kompletní demontáž stávajícího kanalizačního stoupacího a ležatého potrubí (stoupací potrubí + vnitřní rozvody v rámci patra) včetně vybourání a přípravy pro osazení nového potrubí vč. zaslepení pro zachování funkčnosti všech navazujících stávajících zařízení i mimo rekonstruované prostory</t>
  </si>
  <si>
    <t>72117400R.0112</t>
  </si>
  <si>
    <t>Rozvody vnitřní tlakové kanalizace do DN 32 délky do 40m kompletní vč. osazení, upevnění, propojení, připojení, tlakové zkoušky, zednických přípomocí, potrubí, tvarovek, montážního materiálu a konečného zapravení</t>
  </si>
  <si>
    <t>-1426593658</t>
  </si>
  <si>
    <t>1"tlakový odvod výlevka 0P07"</t>
  </si>
  <si>
    <t>72117400R.011</t>
  </si>
  <si>
    <t>Rozvody vnitřní kanalizace do DN 50 délky do 15m kompletní vč. osazení, upevnění, propojení, připojení, tlakové zkoušky, zednických přípomocí, potrubí, tvarovek, montážního materiálu a konečného zapravení</t>
  </si>
  <si>
    <t>6"podlahové vpustě"</t>
  </si>
  <si>
    <t>Poznámka k položce:_x000D_
Jedná se o kompletní výměnu kanalizačního stoupacího potrubí včetně úpravy a napojení stávajících funkčních rozvodů a odvětrání a následného zapravení.</t>
  </si>
  <si>
    <t>998721201</t>
  </si>
  <si>
    <t>Přesun hmot procentní pro vnitřní kanalizace v objektech v do 6 m</t>
  </si>
  <si>
    <t>1656560171</t>
  </si>
  <si>
    <t>722131932</t>
  </si>
  <si>
    <t>Napojení na st. rozvody - hl. přívod</t>
  </si>
  <si>
    <t>1614386034</t>
  </si>
  <si>
    <t>3"prostory ST, prostory SSZT+výlevka"</t>
  </si>
  <si>
    <t>722224151</t>
  </si>
  <si>
    <t>Kulový kohout zahradní s vnějším závitem a páčkou PN 15, T 120°C G 3/8" - 3/4"</t>
  </si>
  <si>
    <t>-1610971350</t>
  </si>
  <si>
    <t>1"0P07- u výlevky pro hadici"</t>
  </si>
  <si>
    <t>998722201</t>
  </si>
  <si>
    <t>Přesun hmot procentní pro vnitřní vodovod v objektech v do 6 m</t>
  </si>
  <si>
    <t>-1394954118</t>
  </si>
  <si>
    <t>724</t>
  </si>
  <si>
    <t>Zdravotechnika - strojní vybavení</t>
  </si>
  <si>
    <t>724141101R</t>
  </si>
  <si>
    <t>Přečerpávač pro výlevku, např. NOVABOX 30/300 M (503110334)</t>
  </si>
  <si>
    <t>-1559783471</t>
  </si>
  <si>
    <t>998724101</t>
  </si>
  <si>
    <t>Přesun hmot tonážní pro strojní vybavení v objektech v do 6 m</t>
  </si>
  <si>
    <t>-1044647339</t>
  </si>
  <si>
    <t>7*0,5</t>
  </si>
  <si>
    <t>7"umyvadla"</t>
  </si>
  <si>
    <t>998725201</t>
  </si>
  <si>
    <t>Přesun hmot procentní pro zařizovací předměty v objektech v do 6 m</t>
  </si>
  <si>
    <t>1247782968</t>
  </si>
  <si>
    <t>998726211</t>
  </si>
  <si>
    <t>Přesun hmot procentní pro instalační prefabrikáty v objektech v do 6 m</t>
  </si>
  <si>
    <t>-871234221</t>
  </si>
  <si>
    <t>7"klima z chodby"</t>
  </si>
  <si>
    <t>2"chodba"</t>
  </si>
  <si>
    <t>5"0P07,08,18,32,26"</t>
  </si>
  <si>
    <t>(2*41+13,5+6)*2"ležaté rozvody"</t>
  </si>
  <si>
    <t>27*1"přípojné potrubí"</t>
  </si>
  <si>
    <t>203+27+10</t>
  </si>
  <si>
    <t>998733201</t>
  </si>
  <si>
    <t>Přesun hmot procentní pro rozvody potrubí v objektech v do 6 m</t>
  </si>
  <si>
    <t>-99221135</t>
  </si>
  <si>
    <t>998734201</t>
  </si>
  <si>
    <t>Přesun hmot procentní pro armatury v objektech v do 6 m</t>
  </si>
  <si>
    <t>-1345553461</t>
  </si>
  <si>
    <t>735152573.KRD</t>
  </si>
  <si>
    <t>Otopné těleso panelové VK dvoudeskové 2 přídavné přestupní plochy KORADO Radik VK typ 22 výška/délka 600/600 mm výkon 1007 W</t>
  </si>
  <si>
    <t>57521093</t>
  </si>
  <si>
    <t>998735201</t>
  </si>
  <si>
    <t>Přesun hmot procentní pro otopná tělesa v objektech v do 6 m</t>
  </si>
  <si>
    <t>1866666668</t>
  </si>
  <si>
    <t>-1003534098</t>
  </si>
  <si>
    <t>22,8+26,3+26,3+39,7+38,2+12,6+18+31,5+14,2+6,3+21,2+5,9+17,4+17,1+15,7+13,7+32,8</t>
  </si>
  <si>
    <t>2,7+8,5+1,3+3,6+2,3+7,9+1,3+2,3+5,6+2,8+2,2+5,1</t>
  </si>
  <si>
    <t>359,7+45,6</t>
  </si>
  <si>
    <t>59,5*1,1 'Přepočtené koeficientem množství</t>
  </si>
  <si>
    <t>998763401</t>
  </si>
  <si>
    <t>Přesun hmot procentní pro sádrokartonové konstrukce v objektech v do 6 m</t>
  </si>
  <si>
    <t>-1344428237</t>
  </si>
  <si>
    <t>Revize a oprava stávajících oken 60/60 - 150/180cm a dveří - vyčištění, seřízení, promazání, kontrola kování a těsnení s případnou výměnou vadného, demontáž žaluzií</t>
  </si>
  <si>
    <t>2+11+15+3"nový stav"</t>
  </si>
  <si>
    <t>61162128</t>
  </si>
  <si>
    <t>dveře dvoukřídlé dřevotřískové protipožární EI (EW) 30 D3 povrch laminátový plné 1600x1970-2100mm</t>
  </si>
  <si>
    <t>-370208652</t>
  </si>
  <si>
    <t>10*1,6+8*1+10*0,7</t>
  </si>
  <si>
    <t>998766201</t>
  </si>
  <si>
    <t>Přesun hmot procentní pro kce truhlářské v objektech v do 6 m</t>
  </si>
  <si>
    <t>-780824135</t>
  </si>
  <si>
    <t>998767201</t>
  </si>
  <si>
    <t>Přesun hmot procentní pro zámečnické konstrukce v objektech v do 6 m</t>
  </si>
  <si>
    <t>-1038478395</t>
  </si>
  <si>
    <t>59,5-15+39,7+38,2+12,6+18+2,7+8,5+1,3+3,6+2,3+7,9+1,3+31,5+14,2+2,3+5,6+2,8+2,2+5,1+6,3+21,2+5,9+32,8</t>
  </si>
  <si>
    <t>7,8*1,1 'Přepočtené koeficientem množství</t>
  </si>
  <si>
    <t>71,3-5+25,2+24,7+14,6+17+7+13,2+4,6+7,6+6,4+12,8+4,6+23+15,3+6,8+16,4+7,8+6,6+12,6+11,8+18,4+9,7+24,8</t>
  </si>
  <si>
    <t>357,2*0,1</t>
  </si>
  <si>
    <t>35,72*1,1 'Přepočtené koeficientem množství</t>
  </si>
  <si>
    <t>310,5*1,1 'Přepočtené koeficientem množství</t>
  </si>
  <si>
    <t>2,7+8,5+1,3+3,6+2,3+7,9+1,3+2,3+5,6+2,8+2,2+5,1"sociálky"</t>
  </si>
  <si>
    <t>998771201</t>
  </si>
  <si>
    <t>Přesun hmot procentní pro podlahy z dlaždic v objektech v do 6 m</t>
  </si>
  <si>
    <t>25350680</t>
  </si>
  <si>
    <t>22,8+26,3+26,3+17,4+17,1+15,7+13,7</t>
  </si>
  <si>
    <t>139,3*1,15 'Přepočtené koeficientem množství</t>
  </si>
  <si>
    <t>20+21+21+17,1+18,4+16,8+15</t>
  </si>
  <si>
    <t>129,3*1,1 'Přepočtené koeficientem množství</t>
  </si>
  <si>
    <t>2*0,6+11*0,7+15*0,8+3*0,9+1,6+0,8</t>
  </si>
  <si>
    <t>26*1,02 'Přepočtené koeficientem množství</t>
  </si>
  <si>
    <t>998776201</t>
  </si>
  <si>
    <t>Přesun hmot procentní pro podlahy povlakové v objektech v do 6 m</t>
  </si>
  <si>
    <t>-2022499702</t>
  </si>
  <si>
    <t>2,4*0,6"obklad kuchyň 0P10"</t>
  </si>
  <si>
    <t>(7+13,2+4,6+7,6+6,4+12,8+4,6)*2,2"0P11-17"</t>
  </si>
  <si>
    <t>3,3*0,6"kuchyňka 0P25"</t>
  </si>
  <si>
    <t>(6,8+16,4+7,8+6,6+12,6)*2,2"0P20-24"</t>
  </si>
  <si>
    <t>1"výlevka 0P07"</t>
  </si>
  <si>
    <t>(7+13,2+4,6+7,6+6,4+12,8+4,6+6,8+16,4+7,8+6,6+12,6)*0,2"vytažení na stěnu -soc. zázemí"</t>
  </si>
  <si>
    <t>7+13,2+4,6+7,6+6,4+12,8+4,6+6,8+16,4+7,8+6,6+12,6</t>
  </si>
  <si>
    <t>235,08*1,1 'Přepočtené koeficientem množství</t>
  </si>
  <si>
    <t>3,42*1,1 'Přepočtené koeficientem množství</t>
  </si>
  <si>
    <t>998781201</t>
  </si>
  <si>
    <t>Přesun hmot procentní pro obklady keramické v objektech v do 6 m</t>
  </si>
  <si>
    <t>1281972401</t>
  </si>
  <si>
    <t>265</t>
  </si>
  <si>
    <t>1534,64+405,3</t>
  </si>
  <si>
    <t>266</t>
  </si>
  <si>
    <t>8*1,5*1,8+5*0,9*0,9+10*0,6*0,9+3*0,9*1,8+2*1,5*0,9"okna"</t>
  </si>
  <si>
    <t>267</t>
  </si>
  <si>
    <t>268</t>
  </si>
  <si>
    <t>998786201</t>
  </si>
  <si>
    <t>Přesun hmot procentní pro stínění a čalounické úpravy v objektech v do 6 m</t>
  </si>
  <si>
    <t>1320713705</t>
  </si>
  <si>
    <t>003 - Stavební část 1PP</t>
  </si>
  <si>
    <t>-1732914897</t>
  </si>
  <si>
    <t>2*(5*0,8*2+2*1,4*2+2,2*2,2+2,4*2,1)"stávající dveře a vrata"</t>
  </si>
  <si>
    <t>42"stávající nová dlažba chodby"</t>
  </si>
  <si>
    <t>611131121</t>
  </si>
  <si>
    <t>Penetrační disperzní nátěr vnitřních stropů nanášený ručně</t>
  </si>
  <si>
    <t>1886175999</t>
  </si>
  <si>
    <t>38"1S01"</t>
  </si>
  <si>
    <t>35"1S02"</t>
  </si>
  <si>
    <t>38,6"1S04"</t>
  </si>
  <si>
    <t>36,2"1S05"</t>
  </si>
  <si>
    <t>30,15"1S06"</t>
  </si>
  <si>
    <t>10"1S07"</t>
  </si>
  <si>
    <t>11"1S08"</t>
  </si>
  <si>
    <t>2*20*1,6"strop a podlaha nouzového východu krytu za 1S01 a 1S08"</t>
  </si>
  <si>
    <t>611325417</t>
  </si>
  <si>
    <t>Oprava vnitřní vápenocementové hladké omítky stropů v rozsahu plochy přes 10 do 30 % s celoplošným přeštukováním</t>
  </si>
  <si>
    <t>694960003</t>
  </si>
  <si>
    <t>-596740226</t>
  </si>
  <si>
    <t>(2*2,3+2*17)*3,3+2*1,6*1"1S01"</t>
  </si>
  <si>
    <t>(2*18,1+1,5+2*4,5)*3,3"1S02"</t>
  </si>
  <si>
    <t>(2*6,25+2*6,15)*3,3"1S04"</t>
  </si>
  <si>
    <t>(2*5,6+2*6,15)*3,3"1S05"</t>
  </si>
  <si>
    <t>(2*5,5+2*6,15)*3,3"1S06"</t>
  </si>
  <si>
    <t>(2*4+2*6,4)*3,3"1S07"</t>
  </si>
  <si>
    <t>(2*4+2*2,8)*3,3"1S08"</t>
  </si>
  <si>
    <t>612325419</t>
  </si>
  <si>
    <t>Oprava vnitřní vápenocementové hladké omítky stěn v rozsahu plochy přes 30 do 50 %  s celoplošným přeštukováním</t>
  </si>
  <si>
    <t>-1414524617</t>
  </si>
  <si>
    <t>631312141</t>
  </si>
  <si>
    <t>Doplnění rýh v dosavadních mazaninách betonem prostým</t>
  </si>
  <si>
    <t>-1471778953</t>
  </si>
  <si>
    <t>1773709098</t>
  </si>
  <si>
    <t>1626627684</t>
  </si>
  <si>
    <t>262,95-64</t>
  </si>
  <si>
    <t>-1039259223</t>
  </si>
  <si>
    <t>198,95+32</t>
  </si>
  <si>
    <t>961044111</t>
  </si>
  <si>
    <t>Bourání základů z betonu prostého</t>
  </si>
  <si>
    <t>-626005832</t>
  </si>
  <si>
    <t>1851527170</t>
  </si>
  <si>
    <t>978011141</t>
  </si>
  <si>
    <t>Otlučení (osekání) vnitřní vápenné nebo vápenocementové omítky stropů v rozsahu přes 10 do 30 %</t>
  </si>
  <si>
    <t>514899481</t>
  </si>
  <si>
    <t>-752499666</t>
  </si>
  <si>
    <t>Vyklizení suti a komunálního odpadu z prostorů přes 15 m2 s naložením, odvozem a likvidací (nábytek, nástěnky, šatní skříně, věšáky, police a ost. doplňkové kce)</t>
  </si>
  <si>
    <t>630569752</t>
  </si>
  <si>
    <t>926702082</t>
  </si>
  <si>
    <t>2000652194</t>
  </si>
  <si>
    <t>-1486295905</t>
  </si>
  <si>
    <t>32,081*19 'Přepočtené koeficientem množství</t>
  </si>
  <si>
    <t>387727978</t>
  </si>
  <si>
    <t>870619256</t>
  </si>
  <si>
    <t>3+11,381</t>
  </si>
  <si>
    <t>-385962341</t>
  </si>
  <si>
    <t>5,362+12,69</t>
  </si>
  <si>
    <t>-1777184327</t>
  </si>
  <si>
    <t>42,849-2,8-14,381-18,052</t>
  </si>
  <si>
    <t>472468212</t>
  </si>
  <si>
    <t>733110808</t>
  </si>
  <si>
    <t>Demontáž potrubí ocelového závitového DN přes 32 do 50</t>
  </si>
  <si>
    <t>372894127</t>
  </si>
  <si>
    <t>733122228</t>
  </si>
  <si>
    <t>Potrubí uhlíkové oceli tenkostěnné vně pozink spojované lisováním do D 54x1,5 mm</t>
  </si>
  <si>
    <t>282712481</t>
  </si>
  <si>
    <t>Poznámka k položce:_x000D_
Jedná se o kompletní výměnu  potrubí v rámci suterénu včetně úpravy a napojení stávajících funkčních rozvodů a následného zapravení. Potrubí povede převážně viditelně na podpěrné konstrukci pod stropem a na zdi pro přístupnost na opravy - dle stávajícího stavu._x000D_
_x000D_
Ostatní funkční využívané rozvody budou dopojeny do tohoto potrubí. Veškeré vybourané části mimo opravované prostory budou zapraveny a začištěny._x000D_
_x000D_
Součástí položky jsou i nové podpěrné konstrukce pro uchycení potrubí, tepelná izolace, osazení, upevnění, propojení, připojení, zkouška těsnosti, zednické přípomoci, průrazy, tvarovky, podpěrné konstrukce a montážní materiál</t>
  </si>
  <si>
    <t>-2071205945</t>
  </si>
  <si>
    <t>Kompletní demontáž a odstranění stávajícího kanalizačního potrubí do DN 150</t>
  </si>
  <si>
    <t>-1982985423</t>
  </si>
  <si>
    <t>Poznámka k položce:_x000D_
Jedná se o kompletní demontáž stávajícího kanalizačního potrubí v rámci suterénu včetně vybourání a přípravy pro osazení nového potrubí vč. zaslepení pro zachování funkčnosti všech navazujících stávajících zařízení i mimo rekonstruované prostory</t>
  </si>
  <si>
    <t>72117402R.2</t>
  </si>
  <si>
    <t>Kompletní kanalizační potrubí potrubí z PP do DN 150 vč. napojení a zapravení dle popisu</t>
  </si>
  <si>
    <t>-1646094615</t>
  </si>
  <si>
    <t>Poznámka k položce:_x000D_
Jedná se o kompletní výměnu kanalizačního potrubí v rámci suterénu včetně úpravy a napojení stávajících funkčních rozvodů a odvětrání a následného zapravení. Potrubí povede převážně viditelně na podpěrné konstrukci pod stropem a na zdi pro přístupnost na opravy - dle stávajícího stavu._x000D_
_x000D_
Ostatní funkční využívané rozvody budou dopojeny do tohoto potrubí. Veškeré vybourané části mimo opravované prostory budou zapraveny a začištěny._x000D_
_x000D_
Součástí položky jsou i nové podpěrné konstrukce pro uchycení potrubí, osazení, upevnění, propojení, připojení, zkouška těsnosti, zednické přípomoci, průrazy, tvarovky, podpěrné konstrukce a montážní materiál</t>
  </si>
  <si>
    <t>-137084526</t>
  </si>
  <si>
    <t>374815478</t>
  </si>
  <si>
    <t>Poznámka k položce:_x000D_
Rozvody budou v rámci patra kompletně vhodně vyměněny tak, aby bylo možné při případné úpravě dalších částí (kryt CO) napojení na tyto nové prostory bez zásahu do již nově opravených prostor. Na vhodném místě budou v nejbližším místě osazeny revizní uzaviratelná dvířka a potrubí napojeno na stávající případně již vyměněné z dřívějších etap.</t>
  </si>
  <si>
    <t>722-A-1112.5</t>
  </si>
  <si>
    <t>Vodovodní potrubí plastové PPR svar polyfúze kompletní do DN 50 vč. osazení, upevnění, propojení, připojení, tlakové zkoušky, zednických přípomocí, průrazů, potrubí, tvarovek, podpěrné konstrukce, armatur, izolace a montážního materiálu</t>
  </si>
  <si>
    <t>2050693105</t>
  </si>
  <si>
    <t>Poznámka k položce:_x000D_
Jedná se o kompletní výměnu vodovodního potrubí v rámci suterénu včetně úpravy a napojení stávajících funkčních rozvodů a následného zapravení. Potrubí povede převážně viditelně na podpěrné konstrukci pod stropem a na zdi pro přístupnost na opravy - dle stávajícího stavu._x000D_
_x000D_
Ostatní funkční využívané rozvody budou dopojeny do tohoto potrubí._x000D_
_x000D_
Součástí položky jsou i nové podpěrné konstrukce pro uchycení potrubí a tepelná izolace.</t>
  </si>
  <si>
    <t>1562423589</t>
  </si>
  <si>
    <t>727212113</t>
  </si>
  <si>
    <t>Trubní ucpávka plastového potrubí bez izolace D 50 mm stěnou tl 100 mm požární odolnost EI 90-120</t>
  </si>
  <si>
    <t>-218984416</t>
  </si>
  <si>
    <t>727213215</t>
  </si>
  <si>
    <t>Trubní ucpávka plastového potrubí bez izolace D 50 mm stropem tl 150 mm požární odolnost EI 90</t>
  </si>
  <si>
    <t>449316437</t>
  </si>
  <si>
    <t>727222107</t>
  </si>
  <si>
    <t>Protipožární manžeta prostupu plastového potrubí bez izolace D 160 mm stěnou tl 100 mm požární odolnost EI 60-120</t>
  </si>
  <si>
    <t>1967549829</t>
  </si>
  <si>
    <t>727223107</t>
  </si>
  <si>
    <t>Protipožární manžeta prostupu plastového potrubí bez izolace D 160 mm stropem tl 150 mm požární odolnost EI 90</t>
  </si>
  <si>
    <t>-1379377010</t>
  </si>
  <si>
    <t>685791312</t>
  </si>
  <si>
    <t>706062819</t>
  </si>
  <si>
    <t>65649125</t>
  </si>
  <si>
    <t>1511490397</t>
  </si>
  <si>
    <t>-55944778</t>
  </si>
  <si>
    <t>1873224758</t>
  </si>
  <si>
    <t>767541182</t>
  </si>
  <si>
    <t>Demontáž nosné konstrukce zdvojených podlah s lehkým provozem modulu 600x600mm z kovových rektifikačních stojek výšky do 1 000 mm</t>
  </si>
  <si>
    <t>557418567</t>
  </si>
  <si>
    <t>767541781</t>
  </si>
  <si>
    <t>Demontáž desek zdvojených podlah rozměru do 600 x 600 mm do suti</t>
  </si>
  <si>
    <t>-871314495</t>
  </si>
  <si>
    <t>767995114R</t>
  </si>
  <si>
    <t>Dodávka a montáž atypických zámečnických konstrukcí hm přes 20 do 50 kg - mříže, poklopy aj. povrchová úprava žárovým zinkováním</t>
  </si>
  <si>
    <t>-715231349</t>
  </si>
  <si>
    <t>-2136805615</t>
  </si>
  <si>
    <t>400" konzole, ostatní"</t>
  </si>
  <si>
    <t>767996705</t>
  </si>
  <si>
    <t>Demontáž atypických zámečnických konstrukcí řezáním hm jednotlivých dílů přes 500 kg</t>
  </si>
  <si>
    <t>1738666937</t>
  </si>
  <si>
    <t>2400"nádrže"</t>
  </si>
  <si>
    <t>1578340639</t>
  </si>
  <si>
    <t>288870964</t>
  </si>
  <si>
    <t>-1313323019</t>
  </si>
  <si>
    <t>-1992112050</t>
  </si>
  <si>
    <t>771151014</t>
  </si>
  <si>
    <t>Samonivelační stěrka podlah pevnosti 20 MPa tl přes 8 do 10 mm</t>
  </si>
  <si>
    <t>197652069</t>
  </si>
  <si>
    <t>681375318</t>
  </si>
  <si>
    <t>2*17+2*2,25+2*6,25+2*6,15+2*5,85+2*6,15+2*5,5+2*6,15+2*4+2*6,4+2*2,8+2*4</t>
  </si>
  <si>
    <t>-388650406</t>
  </si>
  <si>
    <t>145*0,1</t>
  </si>
  <si>
    <t>14,5*1,1 'Přepočtené koeficientem množství</t>
  </si>
  <si>
    <t>2033753845</t>
  </si>
  <si>
    <t>1638866879</t>
  </si>
  <si>
    <t>163,95*1,1 'Přepočtené koeficientem množství</t>
  </si>
  <si>
    <t>1325628869</t>
  </si>
  <si>
    <t>-1134021264</t>
  </si>
  <si>
    <t>1168398105</t>
  </si>
  <si>
    <t>1442035383</t>
  </si>
  <si>
    <t>615422414</t>
  </si>
  <si>
    <t>-1084070381</t>
  </si>
  <si>
    <t>-24329276</t>
  </si>
  <si>
    <t>262,95+634,49</t>
  </si>
  <si>
    <t>-1248195764</t>
  </si>
  <si>
    <t>411297572</t>
  </si>
  <si>
    <t>856362703</t>
  </si>
  <si>
    <t>004 - Oprava schodiště</t>
  </si>
  <si>
    <t xml:space="preserve">    9 -  Ostatní konstrukce a práce-bourání</t>
  </si>
  <si>
    <t>611311135</t>
  </si>
  <si>
    <t>Potažení vnitřních schodišťových konstrukcí vápenným štukem tloušťky do 3 mm</t>
  </si>
  <si>
    <t>-1719522006</t>
  </si>
  <si>
    <t>113,92"potažení kapotáže SDK"</t>
  </si>
  <si>
    <t xml:space="preserve"> Ostatní konstrukce a práce-bourání</t>
  </si>
  <si>
    <t>915331111.1</t>
  </si>
  <si>
    <t>Předformátované vodorovné dopravní značení čára šířky 50mm - hrana nástupních a výstupních stupňů - obnova po dokončené stavbě</t>
  </si>
  <si>
    <t>1700603980</t>
  </si>
  <si>
    <t>20*1,5"nástupní a výstupní stupně celé schodiště"</t>
  </si>
  <si>
    <t>943211112</t>
  </si>
  <si>
    <t>Montáž lešení prostorového rámového lehkého s podlahami zatížení do 200 kg/m2 v do 25 m</t>
  </si>
  <si>
    <t>-1848821761</t>
  </si>
  <si>
    <t>6,5*4*21,5</t>
  </si>
  <si>
    <t>943211212</t>
  </si>
  <si>
    <t>Příplatek k lešení prostorovému rámovému lehkému s podlahami v do 25 m za první a ZKD den použití</t>
  </si>
  <si>
    <t>-737729860</t>
  </si>
  <si>
    <t>559*10 'Přepočtené koeficientem množství</t>
  </si>
  <si>
    <t>943211812</t>
  </si>
  <si>
    <t>Demontáž lešení prostorového rámového lehkého s podlahami zatížení do 200 kg/m2 v do 25 m</t>
  </si>
  <si>
    <t>-1942552875</t>
  </si>
  <si>
    <t>772913671</t>
  </si>
  <si>
    <t>997013215</t>
  </si>
  <si>
    <t>Vnitrostaveništní doprava suti a vybouraných hmot pro budovy v přes 15 do 18 m ručně</t>
  </si>
  <si>
    <t>-653484391</t>
  </si>
  <si>
    <t>-457025932</t>
  </si>
  <si>
    <t>1982162084</t>
  </si>
  <si>
    <t>0,253*19 'Přepočtené koeficientem množství</t>
  </si>
  <si>
    <t>1678368058</t>
  </si>
  <si>
    <t>2036082692</t>
  </si>
  <si>
    <t>1,681-1,428</t>
  </si>
  <si>
    <t>-830377526</t>
  </si>
  <si>
    <t>-630396138</t>
  </si>
  <si>
    <t>10*2"ležaté rozvody"</t>
  </si>
  <si>
    <t>6*1"přípojné potrubí"</t>
  </si>
  <si>
    <t>21,5*2"stoupací potrubí"</t>
  </si>
  <si>
    <t>10"Rezerva"</t>
  </si>
  <si>
    <t>-232577293</t>
  </si>
  <si>
    <t>-1368838955</t>
  </si>
  <si>
    <t>-774188052</t>
  </si>
  <si>
    <t>657578025</t>
  </si>
  <si>
    <t>-1845216291</t>
  </si>
  <si>
    <t>-302361882</t>
  </si>
  <si>
    <t>998733203</t>
  </si>
  <si>
    <t>Přesun hmot procentní pro rozvody potrubí v objektech v přes 12 do 24 m</t>
  </si>
  <si>
    <t>-702271093</t>
  </si>
  <si>
    <t>-1059218012</t>
  </si>
  <si>
    <t>-578734995</t>
  </si>
  <si>
    <t>998734203</t>
  </si>
  <si>
    <t>Přesun hmot procentní pro armatury v objektech v přes 12 do 24 m</t>
  </si>
  <si>
    <t>-97239287</t>
  </si>
  <si>
    <t>924963816</t>
  </si>
  <si>
    <t>1197461787</t>
  </si>
  <si>
    <t>5"schodiště"</t>
  </si>
  <si>
    <t>1"sklep"</t>
  </si>
  <si>
    <t>-1469532643</t>
  </si>
  <si>
    <t>1683177764</t>
  </si>
  <si>
    <t>998735203</t>
  </si>
  <si>
    <t>Přesun hmot procentní pro otopná tělesa v objektech v přes 12 do 24 m</t>
  </si>
  <si>
    <t>1851671604</t>
  </si>
  <si>
    <t>763131531</t>
  </si>
  <si>
    <t>SDK podhled deska 1xDF 12,5 bez izolace jednovrstvá spodní kce profil CD+UD EI 15</t>
  </si>
  <si>
    <t>-972681375</t>
  </si>
  <si>
    <t>4*2,5*4"strop mezipodesty"</t>
  </si>
  <si>
    <t>763131721</t>
  </si>
  <si>
    <t>SDK podhled skoková změna v do 0,5 m</t>
  </si>
  <si>
    <t>325781336</t>
  </si>
  <si>
    <t>4*2*4"čela záklopu"</t>
  </si>
  <si>
    <t>763164535</t>
  </si>
  <si>
    <t>SDK obklad kcí tvaru L š do 0,8 m desky 1xDF 12,5</t>
  </si>
  <si>
    <t>-997420536</t>
  </si>
  <si>
    <t>4*7,2"kapotáž rozvodů elektro po schodišťových ramenech ke stropu mezipodesty"</t>
  </si>
  <si>
    <t>2*21,5"kapotáž rozvodů elektro, ŮT a klimatizace - po obou stranách schodiště - páteře"</t>
  </si>
  <si>
    <t>14+2*3,3"kapotáž rozvodů klimatizace 5NP"</t>
  </si>
  <si>
    <t>1033556958</t>
  </si>
  <si>
    <t>40+92,4*0,8</t>
  </si>
  <si>
    <t>998763403</t>
  </si>
  <si>
    <t>Přesun hmot procentní pro sádrokartonové konstrukce v objektech v přes 12 do 24 m</t>
  </si>
  <si>
    <t>-928889660</t>
  </si>
  <si>
    <t>418540636</t>
  </si>
  <si>
    <t>2078323486</t>
  </si>
  <si>
    <t>784171121</t>
  </si>
  <si>
    <t>-1109675601</t>
  </si>
  <si>
    <t>784111009</t>
  </si>
  <si>
    <t>Oprášení (ometení ) podkladu na schodišti o výšce podlaží do 5,00 m</t>
  </si>
  <si>
    <t>-968890538</t>
  </si>
  <si>
    <t>6*7,2*4"strop+stropy schodišťových ramen s podestami"</t>
  </si>
  <si>
    <t>(2*6,5+4)*21,5</t>
  </si>
  <si>
    <t>784181109</t>
  </si>
  <si>
    <t>Základní akrylátová jednonásobná bezbarvá penetrace podkladu na schodišti podlaží v přes 3,80 do 5,00 m</t>
  </si>
  <si>
    <t>-455319053</t>
  </si>
  <si>
    <t>784211109</t>
  </si>
  <si>
    <t>Dvojnásobné bílé malby ze směsí za mokra výborně otěruvzdorných na schodišti výšky do 5,00 m</t>
  </si>
  <si>
    <t>1144404027</t>
  </si>
  <si>
    <t>005 - Klimatizace</t>
  </si>
  <si>
    <t>009 - Ostatní konstrukce a práce</t>
  </si>
  <si>
    <t>740 - Silnoproud</t>
  </si>
  <si>
    <t>751 - Vzduchotechnika</t>
  </si>
  <si>
    <t>009</t>
  </si>
  <si>
    <t>Ostatní konstrukce a práce</t>
  </si>
  <si>
    <t>Revize vč. vyhotovení protokolu</t>
  </si>
  <si>
    <t>137980119</t>
  </si>
  <si>
    <t>740</t>
  </si>
  <si>
    <t>Silnoproud</t>
  </si>
  <si>
    <t>740R001</t>
  </si>
  <si>
    <t>Elektroinstalace vnitřních jednotek včetně kabeláže, lištování, úchyty aj.</t>
  </si>
  <si>
    <t>Poznámka k položce:_x000D_
jedná se o elektroinstalaci z venkovní jednotky pro napájení vnitřních jednotek a nástěnných + centrálních ovladačů - zapojení dle konkrétního výrobce zhotovitele. Hlavní přívod pro venkovní jednotku je součástí výkazu silnoproudu.</t>
  </si>
  <si>
    <t>751</t>
  </si>
  <si>
    <t>Vzduchotechnika</t>
  </si>
  <si>
    <t>751721123R</t>
  </si>
  <si>
    <t>Montáž klimatizační jednotky venkovní s třífázovým napájením</t>
  </si>
  <si>
    <t>Poznámka k položce:_x000D_
Včetně potřebné mechanizace pro osazení venkovní jednotky na střechu</t>
  </si>
  <si>
    <t>751R001</t>
  </si>
  <si>
    <t>Venkovní jednotka 45kW kompletní provedení včetně příslušenství pro dopojení na systém chlazení, dle výrobce zhotovitele, ref. AV16IMVURA</t>
  </si>
  <si>
    <t>-1893326475</t>
  </si>
  <si>
    <t>751R002</t>
  </si>
  <si>
    <t>Montážní sada pro venkovní jednotku - dle výrobce zhotovitele</t>
  </si>
  <si>
    <t>-87329839</t>
  </si>
  <si>
    <t>751R0035</t>
  </si>
  <si>
    <t>systémový nosník  pro venkovní jednotku - dle výrobce zhotovitele</t>
  </si>
  <si>
    <t>1359101579</t>
  </si>
  <si>
    <t>751791145</t>
  </si>
  <si>
    <t>Montáž měděného potrubí neizolovaného 22 x 1 tyč</t>
  </si>
  <si>
    <t>-1813996101</t>
  </si>
  <si>
    <t>2*(11*4+30+10)"patrový rozvod 2NP"</t>
  </si>
  <si>
    <t>2*(7*4+35+10)"patrový rozvod 1NP"</t>
  </si>
  <si>
    <t>2*(15+10+20)"stoupací potrubí k jednotce na střeše"</t>
  </si>
  <si>
    <t>19632675</t>
  </si>
  <si>
    <t>trubka Cu 99,99 klimatizační D do 22 tl stěny 1,0mm, kompletní provedení včetně dopojení do jednotek</t>
  </si>
  <si>
    <t>-734574107</t>
  </si>
  <si>
    <t>404*1,1 'Přepočtené koeficientem množství</t>
  </si>
  <si>
    <t>751RR12</t>
  </si>
  <si>
    <t>Refnet CU</t>
  </si>
  <si>
    <t>-2090714366</t>
  </si>
  <si>
    <t>11+7+2</t>
  </si>
  <si>
    <t>751711111</t>
  </si>
  <si>
    <t>Montáž klimatizační jednotky vnitřní nástěnné o výkonu 3,5 kW</t>
  </si>
  <si>
    <t>751R0011</t>
  </si>
  <si>
    <t>Vnitřní jednotka min. 2.2kW exp., kompletní provedení vč. příslušenství pro dopojení na systém chlazení dle výrobce zhotovitele, ref. AS072MNERA</t>
  </si>
  <si>
    <t>-1833944739</t>
  </si>
  <si>
    <t>751R0012</t>
  </si>
  <si>
    <t>Vnitřní jednotka min. 2,8kW exp., kompletní provedení vč. příslušenství pro dopojení na systém chlazení dle výrobce zhotovitele, ref. AS092MNERA</t>
  </si>
  <si>
    <t>829706587</t>
  </si>
  <si>
    <t>75171111R</t>
  </si>
  <si>
    <t>Instalační box s vaničkou pro vnitřní jednotky</t>
  </si>
  <si>
    <t>-507854166</t>
  </si>
  <si>
    <t>751R00151</t>
  </si>
  <si>
    <t>Ovladač nástěnný individuální s dotykovým LCD displejem dle výrobce zhotovitele, ref. YR-E17</t>
  </si>
  <si>
    <t>751R00152</t>
  </si>
  <si>
    <t>Ovladač centrální s dotykovým min. 7" TFT displejem vč. RS převodníku dle výrobce zhotovitele, ref. YCZ-A004</t>
  </si>
  <si>
    <t>Poznámka k položce:_x000D_
Kontakt pro central STOP, možnost nastavení blokace a uživatelských úrovní, možnost rozdělení jednotekk do ovládacích zón atp.</t>
  </si>
  <si>
    <t>751R00152.1</t>
  </si>
  <si>
    <t>Komunikační převodník pro centrální ovladač dle výrobce zhotovitele, ref. HA-MA164AD</t>
  </si>
  <si>
    <t>1802630280</t>
  </si>
  <si>
    <t>Poznámka k položce:_x000D_
Kontakt pro central STOP, možnost nastavení blokace a uživatelských úrovní, možnost rozdělení jednotek do ovládacích zón atp.</t>
  </si>
  <si>
    <t>751RR13</t>
  </si>
  <si>
    <t>Chladivo R410A</t>
  </si>
  <si>
    <t>751RR00R0</t>
  </si>
  <si>
    <t>čerpadlo kondenzátu + potrubí, kompletní provedení, včetně dopojení do kanalizace</t>
  </si>
  <si>
    <t>751RR00R1</t>
  </si>
  <si>
    <t>ostatní materiál + nosníky a objímky na potrubí</t>
  </si>
  <si>
    <t>751691111.1</t>
  </si>
  <si>
    <t>Zprovoznění systému vzduchotechnického zařízení, zaregulování, programování, oživení jednotek, zaškolení obsluhy, zpracování evidenčních knih  aj.</t>
  </si>
  <si>
    <t>91968797</t>
  </si>
  <si>
    <t>998751202</t>
  </si>
  <si>
    <t>Přesun hmot procentní pro vzduchotechniku v objektech v do 24 m</t>
  </si>
  <si>
    <t>-1292730283</t>
  </si>
  <si>
    <t>713463111</t>
  </si>
  <si>
    <t>Montáž izolace tepelné potrubí kompletní včetě tvarovek a příslušenství 1x D do 100 mm</t>
  </si>
  <si>
    <t>-1311051433</t>
  </si>
  <si>
    <t>GRT.0713813</t>
  </si>
  <si>
    <t>Izolační hadice ze syntetického kaučuku pro klimatizační potrubí kompletní provedení včetně tvarovek a příslušenství</t>
  </si>
  <si>
    <t>-678535254</t>
  </si>
  <si>
    <t>404*1,15 'Přepočtené koeficientem množství</t>
  </si>
  <si>
    <t>Přesun hmot procentní pro izolace tepelné v objektech v do 12 m</t>
  </si>
  <si>
    <t>-1721304959</t>
  </si>
  <si>
    <t>006 - Slaboproud</t>
  </si>
  <si>
    <t>D1 - Technologie ve sdělovací místnosti 1P25</t>
  </si>
  <si>
    <t>D7 - Ostatní</t>
  </si>
  <si>
    <t>D8 - Aktivní prvky pro 2NP+1NP</t>
  </si>
  <si>
    <t>D8_1 - Metalický propoj - telefonní pobočky</t>
  </si>
  <si>
    <t>OST - Ostatní</t>
  </si>
  <si>
    <t>D1</t>
  </si>
  <si>
    <t>Technologie ve sdělovací místnosti 1P25</t>
  </si>
  <si>
    <t>Pol101</t>
  </si>
  <si>
    <t>19" datový rozvaděč, výška 42U, šíře 800, hloubka 800</t>
  </si>
  <si>
    <t>-78942551</t>
  </si>
  <si>
    <t>Poznámka k položce:_x000D_
19" datový rozvaděč, výška 42U, šíře 800, hloubka 800, 2 páry vertikálních 19" posuvných lišt L, značení jednotlivých instalačních pozic včetně čísla pozice, 1 pár bočních panelů se zámkem, přední skleněné dveře s pákovým jednobodovým zámkem, univerzální klíč 333, zadní plechový panel s kabelovým vstupem pro vstup kabelů, univerzální klíč, plechové vylamovací záslepky kabelových vstupů a otvorů pro ventilační jednotky, zemnící sada, 4x nastavitelné nožičky, 28x montážní sada</t>
  </si>
  <si>
    <t>1"1NP"</t>
  </si>
  <si>
    <t>0"2NP - bude využit stávající datový rozvaděč v 1P28, který se přesouvá do 1P27"</t>
  </si>
  <si>
    <t>Pol102</t>
  </si>
  <si>
    <t>Vertikální vyvazovací panel 42U,pro rozvaděče 800x800mm</t>
  </si>
  <si>
    <t>381264319</t>
  </si>
  <si>
    <t>Pol103</t>
  </si>
  <si>
    <t>Ventilační jednotka - 6 ventilátorů, Teplotní rozmezí -10°C - 55°C,  Termostat s rozpětím 0°C - 60°C, Napětí 230V/50Hz (možno 48V DC), Krytí IP20 (dle EN 60 529)</t>
  </si>
  <si>
    <t>165581381</t>
  </si>
  <si>
    <t>Pol104</t>
  </si>
  <si>
    <t>Rám s filtrem pro instalaci ventilační jednotky do horního nebo spodního rámu</t>
  </si>
  <si>
    <t>1389112626</t>
  </si>
  <si>
    <t>Pol105</t>
  </si>
  <si>
    <t>Podstavec rozvaděče, 100mm, boční panely s perforací a otvory pro filtry</t>
  </si>
  <si>
    <t>-1548721360</t>
  </si>
  <si>
    <t>Pol106</t>
  </si>
  <si>
    <t>19" napájecí panel, 8x UTE, vypínač</t>
  </si>
  <si>
    <t>-546650889</t>
  </si>
  <si>
    <t>Poznámka k položce:_x000D_
Napajení technologie datových racků bude na samostatném napájecím panelu se samostatným jištěním</t>
  </si>
  <si>
    <t>Pol107</t>
  </si>
  <si>
    <t>19" vyvazovací panel 2U jednostranný, kanál 40x40mm</t>
  </si>
  <si>
    <t>2003606923</t>
  </si>
  <si>
    <t>Pol108</t>
  </si>
  <si>
    <t>19“ panel se zemnicí lištou a 5-ti svorkami</t>
  </si>
  <si>
    <t>-721775664</t>
  </si>
  <si>
    <t>Pol109</t>
  </si>
  <si>
    <t>19" výsuvná polička,hloubka 550mm,max.zatížení 20kg,výška 1U</t>
  </si>
  <si>
    <t>1339655967</t>
  </si>
  <si>
    <t>Pol110</t>
  </si>
  <si>
    <t>19", 1U, výsuvná vana pro 12x  duplex SM E2000 konektory, včetně 12x adaptér E2000, duplex, APC, SM, 2x optická kazeta, ochrana svárů</t>
  </si>
  <si>
    <t>1773457275</t>
  </si>
  <si>
    <t>Pol111</t>
  </si>
  <si>
    <t>Pigtail optický E2000/APC, SM, OS2, 9/125, 2m</t>
  </si>
  <si>
    <t>1930018275</t>
  </si>
  <si>
    <t>Pol112</t>
  </si>
  <si>
    <t>19" metalický patch panel 24xRJ45 kat.6, plně osazený, nestíněný pro moduly Mini-Jack Panduit</t>
  </si>
  <si>
    <t>743293737</t>
  </si>
  <si>
    <t>(48*2)/24"2NP"</t>
  </si>
  <si>
    <t>4"4NP"</t>
  </si>
  <si>
    <t>Pol114</t>
  </si>
  <si>
    <t>Datová zásuvka pod omítku, nosná maska pro možnost instalace 2 keystonů, rámeček, design dle výběru investora</t>
  </si>
  <si>
    <t>1585661981</t>
  </si>
  <si>
    <t>Poznámka k položce:_x000D_
Zásuvka datová Panduit C2PAW, UTP 2-portová zásuvka pod omítku, arktická bílá</t>
  </si>
  <si>
    <t>48"2NP"</t>
  </si>
  <si>
    <t>45"1NP"</t>
  </si>
  <si>
    <t>Pol117</t>
  </si>
  <si>
    <t>Keystone 1xRJ45 kat.6, nestíněný</t>
  </si>
  <si>
    <t>-464265832</t>
  </si>
  <si>
    <t>Poznámka k položce:_x000D_
Modul UTP Pandurit CJ588BL, RJ-45, C5E, Mini-Jack</t>
  </si>
  <si>
    <t>93*2</t>
  </si>
  <si>
    <t>Pol118</t>
  </si>
  <si>
    <t>Přístrojová krabice pod omítku</t>
  </si>
  <si>
    <t>-1306849179</t>
  </si>
  <si>
    <t>Pol122</t>
  </si>
  <si>
    <t>Instalační datový kabel nestíněný U/UTP Cat.6 (třída E -250 MHz) 4 x 2 x AWG23/1 Belden</t>
  </si>
  <si>
    <t>2116848734</t>
  </si>
  <si>
    <t>Poznámka k položce:_x000D_
PVC, plně odpovídajíc požadavkům na třídu E (např. 1000Base-T, 100Base-TX, ATM), VoIP a PoE, maximální přenosová rychlost podle ČSN EN 50173-1: 1 Gbit/s, NVP - 0,70c, třída reakce na oheň - Eca, pro instalaci ve vnitřním prostředí.</t>
  </si>
  <si>
    <t>2*(4*4*2+4*(40+8+8))"1P07"</t>
  </si>
  <si>
    <t>2*(5*4*2+5*(30+8+8))"1P06,08"</t>
  </si>
  <si>
    <t>2*(4*4*2+4*(27+8+8))"1P05,09"</t>
  </si>
  <si>
    <t>2*(3*4*2+3*(24+8+8))"1P04"</t>
  </si>
  <si>
    <t>2*(4*2+21+3+8)"1P16"</t>
  </si>
  <si>
    <t>2*(4*2+15+5+8)"1P32"</t>
  </si>
  <si>
    <t>2*(4*4*2+4*(15+14+8))"1P31"</t>
  </si>
  <si>
    <t>2*(3*4*2+3*(9+8+8))"1P30"</t>
  </si>
  <si>
    <t>2*(4*4*2+4*(6+8+8))"1P29"</t>
  </si>
  <si>
    <t>2*(4*4*2+4*(6+8+8))"1P28"</t>
  </si>
  <si>
    <t>2*(2*4*2+9+4+8+3+4+8)"1P01"</t>
  </si>
  <si>
    <t>2*(3*4*2+3*(6+8+8))"1P26"</t>
  </si>
  <si>
    <t>2*(3*4*2+3*(3+8+8))"1P25"</t>
  </si>
  <si>
    <t>2*(3*4*2+3*(6+8+8))"1P24"</t>
  </si>
  <si>
    <t>2*(3*4*2+3*(9+8+8))"1P23"</t>
  </si>
  <si>
    <t>2*(4*2+11+8+8)"1P22"</t>
  </si>
  <si>
    <t>Mezisoučet 2NP</t>
  </si>
  <si>
    <t>2*(4*4*2+4*(32+6+4))"0P07,08"</t>
  </si>
  <si>
    <t>2*(5*4*2+5*(26+8+4))"0P06,09"</t>
  </si>
  <si>
    <t>2*(5*4*2+5*(22+8+4))"0P05,10"</t>
  </si>
  <si>
    <t>2*(3*4*2+3*(18+8+4))"0P04"</t>
  </si>
  <si>
    <t>2*(5*4*2+5*(10+6+4))"0P18"</t>
  </si>
  <si>
    <t>2*(3*4*2+3*(3+6+4))"0P19"</t>
  </si>
  <si>
    <t>2*(3*4*2+3*(9+8+4))"0P32"</t>
  </si>
  <si>
    <t>2*(2*4*2+2+9+4+4)"0P01"</t>
  </si>
  <si>
    <t>2*(3*4*2+3*(3+8+4))"0P31"</t>
  </si>
  <si>
    <t>2*(3*4*2+3*(6+8+4))"0P30"</t>
  </si>
  <si>
    <t>2*(3*4*2+3*(9+8+4))"0P29"</t>
  </si>
  <si>
    <t>2*(3*4*2+3*(13+8+4))"0P28"</t>
  </si>
  <si>
    <t>2*(3*4*2+3*(13+6+4))"0P26"</t>
  </si>
  <si>
    <t>Mezisoučet</t>
  </si>
  <si>
    <t>6842*0,1"kabelová rezerva"</t>
  </si>
  <si>
    <t>Pol123</t>
  </si>
  <si>
    <t>Singlemodový optický kabel OS2, 12 vláken, 9/125µm,LS0H,Dca, nekovové prvky, ochrana proti hlodavcům, černý plášť, 6mm, 1250N včetně chráničky</t>
  </si>
  <si>
    <t>1327693679</t>
  </si>
  <si>
    <t>Poznámka k položce:_x000D_
Optický kabel bude zatažen dle potřeby pro propojení jednotlivých patrových RACKů se stávající technologií v 1P27 a 1PP dle vyjádření odpovědných zástupců na místě. Práce musí být koordinovány se zástupci správce a provozovatele drážní sítě CTD/ČD-Telematika a.s. a TÚDC._x000D_
_x000D_
Propoj musí umožňovat propojení datových racků v 1NP a 2NP jak se sdělovací místnosti 1P27 ve 2NP, tak s kabelovnou v 1PP</t>
  </si>
  <si>
    <t>5"2NP-1P27"</t>
  </si>
  <si>
    <t>40"1NP - 1P27"</t>
  </si>
  <si>
    <t>50"1P27-1PP"</t>
  </si>
  <si>
    <t>Pol123_1</t>
  </si>
  <si>
    <t>Rezervní chránička DN 40 pro možnost propoje technologie 1P27 s datovým Rackem v 1NP</t>
  </si>
  <si>
    <t>-228334742</t>
  </si>
  <si>
    <t>Pol125</t>
  </si>
  <si>
    <t>Štítky pro označení kabelů (100ks)</t>
  </si>
  <si>
    <t>bal</t>
  </si>
  <si>
    <t>239686146</t>
  </si>
  <si>
    <t>Pol126</t>
  </si>
  <si>
    <t>Propojovací metalický kabel, kat.6 nestíněný,2xRJ-45,délka 0,5m</t>
  </si>
  <si>
    <t>559309862</t>
  </si>
  <si>
    <t>Pol127</t>
  </si>
  <si>
    <t>Propojovací metalický kabel, kat.6 nestíněný,2xRJ-45,délka 1,0m</t>
  </si>
  <si>
    <t>818747134</t>
  </si>
  <si>
    <t>Pol128</t>
  </si>
  <si>
    <t>Propojovací metalický kabel, kat.6 nestíněný,2xRJ-45,délka 2,0m</t>
  </si>
  <si>
    <t>-469865542</t>
  </si>
  <si>
    <t>Pol129</t>
  </si>
  <si>
    <t>Propojovací kabel optický SM, duplex, 9/125, E2000/APC-LC/PC, 1m</t>
  </si>
  <si>
    <t>2018745356</t>
  </si>
  <si>
    <t>Pol130</t>
  </si>
  <si>
    <t>Elektroinstalační chránička ohebná, pr. 25mm, 750N/5cm</t>
  </si>
  <si>
    <t>456663267</t>
  </si>
  <si>
    <t>Pol133</t>
  </si>
  <si>
    <t>Kovová kabelová příchytky pro kabel s pr. 6mm, včetně upevňovacího šroubu</t>
  </si>
  <si>
    <t>-2023033874</t>
  </si>
  <si>
    <t>Pol138</t>
  </si>
  <si>
    <t>Drobný elektroinstalační materiál</t>
  </si>
  <si>
    <t>321714936</t>
  </si>
  <si>
    <t>Pol139</t>
  </si>
  <si>
    <t>Proměření metalické kabeláže dle zásad ISO 11801</t>
  </si>
  <si>
    <t>-789948271</t>
  </si>
  <si>
    <t>Pol144</t>
  </si>
  <si>
    <t>Vedlejší náklady, doprava, nakládání s odpady</t>
  </si>
  <si>
    <t>-1561127391</t>
  </si>
  <si>
    <t>D7</t>
  </si>
  <si>
    <t>Ostatní</t>
  </si>
  <si>
    <t>Pol229</t>
  </si>
  <si>
    <t>Plechový žlab 62/50, bez perforace</t>
  </si>
  <si>
    <t>-749210708</t>
  </si>
  <si>
    <t>Pol230</t>
  </si>
  <si>
    <t>Víko žlabu 62</t>
  </si>
  <si>
    <t>-1777022489</t>
  </si>
  <si>
    <t>Pol231</t>
  </si>
  <si>
    <t>Pružný uzávěr víka</t>
  </si>
  <si>
    <t>2085510991</t>
  </si>
  <si>
    <t>Pol232</t>
  </si>
  <si>
    <t>Závěs 62, pro uchycení kabelových žlabů v kombinaci se závitovou tyčí M8, při montáži do prostoru pod strop</t>
  </si>
  <si>
    <t>239195500</t>
  </si>
  <si>
    <t>Pol233</t>
  </si>
  <si>
    <t>Závit.tyč M8 - 1m</t>
  </si>
  <si>
    <t>-512290748</t>
  </si>
  <si>
    <t>Pol234</t>
  </si>
  <si>
    <t>Matice M8</t>
  </si>
  <si>
    <t>-1417247638</t>
  </si>
  <si>
    <t>Pol235</t>
  </si>
  <si>
    <t>Podložka velkoplošná M8</t>
  </si>
  <si>
    <t>-1877789941</t>
  </si>
  <si>
    <t>Pol236</t>
  </si>
  <si>
    <t>Stropní držák závitové tyče</t>
  </si>
  <si>
    <t>-559762821</t>
  </si>
  <si>
    <t>Pol237</t>
  </si>
  <si>
    <t>Spojka 50</t>
  </si>
  <si>
    <t>1659128319</t>
  </si>
  <si>
    <t>Pol238</t>
  </si>
  <si>
    <t>Spojovací mat. M6 vrat. (100ks)</t>
  </si>
  <si>
    <t>794547569</t>
  </si>
  <si>
    <t>Pol239</t>
  </si>
  <si>
    <t>Koleno žlabu 62/50 PL</t>
  </si>
  <si>
    <t>1828009362</t>
  </si>
  <si>
    <t>Pol240</t>
  </si>
  <si>
    <t>Drátěný žlab 400/50</t>
  </si>
  <si>
    <t>1978198920</t>
  </si>
  <si>
    <t>40"hlavní trasa 2NP"</t>
  </si>
  <si>
    <t>40"hlavní trasa 1NP"</t>
  </si>
  <si>
    <t>Pol241</t>
  </si>
  <si>
    <t>Závěs 400, pro uchycení kabelových žlabů v kombinaci se závitovou tyčí M8, při montáži do prostoru pod strop</t>
  </si>
  <si>
    <t>824255397</t>
  </si>
  <si>
    <t>2*37</t>
  </si>
  <si>
    <t>-954187810</t>
  </si>
  <si>
    <t>2*73</t>
  </si>
  <si>
    <t>-796716587</t>
  </si>
  <si>
    <t>835826998</t>
  </si>
  <si>
    <t>Pol242</t>
  </si>
  <si>
    <t>Kotva kovová M8</t>
  </si>
  <si>
    <t>-540399761</t>
  </si>
  <si>
    <t>Pol243</t>
  </si>
  <si>
    <t>Spojka</t>
  </si>
  <si>
    <t>-1803734917</t>
  </si>
  <si>
    <t>77*2</t>
  </si>
  <si>
    <t>Pol244</t>
  </si>
  <si>
    <t>Přepážka 50</t>
  </si>
  <si>
    <t>650867530</t>
  </si>
  <si>
    <t>40*2</t>
  </si>
  <si>
    <t>Pol245</t>
  </si>
  <si>
    <t>Drátěný žlab 200/50</t>
  </si>
  <si>
    <t>-1046170395</t>
  </si>
  <si>
    <t>2*150"trasy pod podhledem v místnostech"</t>
  </si>
  <si>
    <t>Pol246</t>
  </si>
  <si>
    <t>Závěs 200, pro uchycení kabelových žlabů v kombinaci se závitovou tyčí M8, při montáži do prostoru pod strop</t>
  </si>
  <si>
    <t>-1759880639</t>
  </si>
  <si>
    <t>1678178865</t>
  </si>
  <si>
    <t>413418988</t>
  </si>
  <si>
    <t>-412872505</t>
  </si>
  <si>
    <t>1038362471</t>
  </si>
  <si>
    <t>2137601669</t>
  </si>
  <si>
    <t>D8</t>
  </si>
  <si>
    <t>Aktivní prvky pro 2NP+1NP</t>
  </si>
  <si>
    <t>Pol137_1</t>
  </si>
  <si>
    <t>SFP optický modul, Cisco kompatibilní</t>
  </si>
  <si>
    <t>449575633</t>
  </si>
  <si>
    <t>Pol137_2</t>
  </si>
  <si>
    <t>Switch Catalyst 9200L 48-port PoE+, 4 x 1G, Network Essentials, C9200L-48P-4G-E</t>
  </si>
  <si>
    <t>1187755317</t>
  </si>
  <si>
    <t>1"RACK 1np"</t>
  </si>
  <si>
    <t>0"RACK 2NP - bude využit stávající v místnosti 1P28 - po přeložení v 1P27"</t>
  </si>
  <si>
    <t>Pol137_3</t>
  </si>
  <si>
    <t>Licence Cisco C9200-DNA-E-48-3Y</t>
  </si>
  <si>
    <t>-92243593</t>
  </si>
  <si>
    <t>D8_1</t>
  </si>
  <si>
    <t>Metalický propoj - telefonní pobočky</t>
  </si>
  <si>
    <t>Pol137_23</t>
  </si>
  <si>
    <t>metalický propoj SYKFY 25x2x0,5 pro možnost připojení drážních telefoních poboček včetně chráničky a ukončení na LSA páscích</t>
  </si>
  <si>
    <t>-58096211</t>
  </si>
  <si>
    <t>Poznámka k položce:_x000D_
jedná se o metalický propoj jednotlivých datových Racků 1NP+2NP (telefonních Patch panelů) s infrastrukturou v kabelovně (1PP), který bude zakončen na LSA páscích poblíž zakončení stávajících kabelů (kabel 316 z ústředny v žst. Praha Vršovice) _x000D_
_x000D_
Práce musí být koordinovány se zástupci správce a provozovatele drážní sítě CTD/ČD-Telematika a.s. a TÚDC._x000D_
_x000D_
Propoj musí umožňovat propojení datových racků ve 1NP a 2NP s kabelovnou v 1PP</t>
  </si>
  <si>
    <t>Pol137_24</t>
  </si>
  <si>
    <t>Patch panel telefonní 19” 1U, 25 portový, 1U dle standardů TÚDC pro použití v drážní síti</t>
  </si>
  <si>
    <t>2035144471</t>
  </si>
  <si>
    <t>OST</t>
  </si>
  <si>
    <t>Pol129R</t>
  </si>
  <si>
    <t>Zprovoznění a propojení datové sítě ve sdělovací místnost 1P27 včetně proměření a vyhotovení protokolů, přeložení stávající technologie z 1P28 do 1P27, koordinace s CTD (ČD-T)</t>
  </si>
  <si>
    <t>1403188077</t>
  </si>
  <si>
    <t>Poznámka k položce:_x000D_
Veškeré práce na zařízení musí být koordinovány s dotčenými správci CTD/ ČD - Telematika a.s., TÚDC, SSZT aj.</t>
  </si>
  <si>
    <t>007 - Silnoproudé rozvody (SEE)</t>
  </si>
  <si>
    <t>Praha Vršovice st. 6</t>
  </si>
  <si>
    <t>ZAMEX Kralupy</t>
  </si>
  <si>
    <t>D1 - Dodávky RE / RH - začátek</t>
  </si>
  <si>
    <t xml:space="preserve">    D2 - ROZVODNICE NÁSTĚNNÁ</t>
  </si>
  <si>
    <t xml:space="preserve">    D3 - JISTIČE MODULOVÉ NA DIN LIŠTU</t>
  </si>
  <si>
    <t xml:space="preserve">    D4 - ELEKTROMĚR DIGITÁLNÍ NA DIN LIŠTU</t>
  </si>
  <si>
    <t xml:space="preserve">    D5 - HZS</t>
  </si>
  <si>
    <t xml:space="preserve">    D6 - SPOLUPRÁCE SE SŽ-SEE</t>
  </si>
  <si>
    <t xml:space="preserve">    D7 - KOORDINACE POSTUPU PRACÍ</t>
  </si>
  <si>
    <t xml:space="preserve">    D8 - NÁHRADNÍ NAPÁJENÍ</t>
  </si>
  <si>
    <t>D9 - Dodávky RS01/1PP - začátek</t>
  </si>
  <si>
    <t xml:space="preserve">    D10 - ROZVODNICE ZAPUŠTĚNÁ</t>
  </si>
  <si>
    <t xml:space="preserve">    D11 - Vypínač 3-pólový na DIN lištu</t>
  </si>
  <si>
    <t xml:space="preserve">    D12 - JISTIČE S PROUD. CHRÁNIČEM MODULOVÉ NA DIN LIŠTU</t>
  </si>
  <si>
    <t>D13 - Dodávky R-ST/1NP - začátek</t>
  </si>
  <si>
    <t>D14 - Dodávky R-SSZT/1NP - začátek</t>
  </si>
  <si>
    <t>D15 - Dodávky R-ST/2NP - začátek</t>
  </si>
  <si>
    <t>D16 - Dodávky R-SSZT/2NP - začátek</t>
  </si>
  <si>
    <t>D17 - Dodávky R-Telematika/2NP - začátek</t>
  </si>
  <si>
    <t>D18 - Montážní materiál a práce - začátek</t>
  </si>
  <si>
    <t xml:space="preserve">    D19 - SNÍMAČE POHYBU VESTAVNÉ</t>
  </si>
  <si>
    <t xml:space="preserve">    D20 - KABEL SILOVÝ,IZOLACE PVC</t>
  </si>
  <si>
    <t xml:space="preserve">    D21 - VODIČ JEDNOŽILOVÝ  (CY)</t>
  </si>
  <si>
    <t xml:space="preserve">    D22 - KRABICE, LIŠTY, TRUBKY, PŘÍSLUŠENSTVÍ</t>
  </si>
  <si>
    <t xml:space="preserve">    D23 - PŘÍSTROJE SPÍNAČŮ A PŘEPÍNAČŮ</t>
  </si>
  <si>
    <t xml:space="preserve">    D24 - KRYT SPÍNAČE</t>
  </si>
  <si>
    <t xml:space="preserve">    D25 - RÁMEČEK PŘÍSTROJE</t>
  </si>
  <si>
    <t xml:space="preserve">    D26 - ZÁSUVKA NN</t>
  </si>
  <si>
    <t xml:space="preserve">    D27 - SPÍNAČ, PŘEPÍNAČ, IP44 (plast)</t>
  </si>
  <si>
    <t xml:space="preserve">    D28 - ZÁSUVKA NN, IP44, plast</t>
  </si>
  <si>
    <t xml:space="preserve">    D29 - ZÁSUVKA PRŮMYSLOVÁ, IP44, IP67</t>
  </si>
  <si>
    <t xml:space="preserve">    D30 - Ukončení vodičů zapojením v rozváděči nebo na přístroji</t>
  </si>
  <si>
    <t xml:space="preserve">    D31 - Demontáže- začátek</t>
  </si>
  <si>
    <t xml:space="preserve">    D32 - SPOLUPRÁCE SE ZÁSTUPCI SŽ - SEE</t>
  </si>
  <si>
    <t xml:space="preserve">    D33 - PROVEDENÍ REVIZNÍCH ZKOUŠEK</t>
  </si>
  <si>
    <t>D34 - Zednické práce - začátek</t>
  </si>
  <si>
    <t xml:space="preserve">    D35 - PRŮRAZ CIHLOVÝM ZDIVEM, do prům. 6cm</t>
  </si>
  <si>
    <t xml:space="preserve">    D36 - VYKROUŽENÍ KAPES VE ZDIVU CIHELNÉM</t>
  </si>
  <si>
    <t xml:space="preserve">    D37 - VYSEKANI RYH VE ZDIVU</t>
  </si>
  <si>
    <t xml:space="preserve">    D38 - VYSEKÁNÍ KAPSY VE ZDIVU</t>
  </si>
  <si>
    <t>Dodávky RE / RH - začátek</t>
  </si>
  <si>
    <t>D2</t>
  </si>
  <si>
    <t>ROZVODNICE NÁSTĚNNÁ</t>
  </si>
  <si>
    <t>Pol1</t>
  </si>
  <si>
    <t>Nástěnná OCEP rozvodnice s plnými dveřmi, š.55 x v.125 x hl.16cm, 192mod.</t>
  </si>
  <si>
    <t>D3</t>
  </si>
  <si>
    <t>JISTIČE MODULOVÉ NA DIN LIŠTU</t>
  </si>
  <si>
    <t>Pol2</t>
  </si>
  <si>
    <t>Instalační jistič 10 kA, B 25A, 3P, před hl.elměr, bar.páčka</t>
  </si>
  <si>
    <t>Pol3</t>
  </si>
  <si>
    <t>Instalační jistič 10 kA, B 40A, 3P, před hl.elměr, bar.páčka</t>
  </si>
  <si>
    <t>Pol4</t>
  </si>
  <si>
    <t>Instalační jistič 10 kA, B 50A, 3P, před hl.elměr, bar.páčka</t>
  </si>
  <si>
    <t>Pol5</t>
  </si>
  <si>
    <t>Instalační jistič 10 kA, B 63A, 3P, před hl.elměr, bar.páčka</t>
  </si>
  <si>
    <t>D4</t>
  </si>
  <si>
    <t>ELEKTROMĚR DIGITÁLNÍ NA DIN LIŠTU</t>
  </si>
  <si>
    <t>Pol6</t>
  </si>
  <si>
    <t>Digitální elektroměr 3-fázový 1-tarifní,přímé měření 10-100A, schválení pro použití u SŽ</t>
  </si>
  <si>
    <t>D5</t>
  </si>
  <si>
    <t>HZS</t>
  </si>
  <si>
    <t>Pol7</t>
  </si>
  <si>
    <t>Zabezpečení pracoviště</t>
  </si>
  <si>
    <t>Pol8</t>
  </si>
  <si>
    <t>Demontáž stávajícího zařízení v pojistkovém poli</t>
  </si>
  <si>
    <t>Pol9</t>
  </si>
  <si>
    <t>Úprava stávajícího pole rozvaděče pro osazení OCEP rozvaděče</t>
  </si>
  <si>
    <t>Pol10</t>
  </si>
  <si>
    <t>Osazení nového OCEP rozvaděče do uvolněného pole</t>
  </si>
  <si>
    <t>Pol11</t>
  </si>
  <si>
    <t>Napojeni nového OCEP na stávajíci zařízení</t>
  </si>
  <si>
    <t>D6</t>
  </si>
  <si>
    <t>SPOLUPRÁCE SE SŽ-SEE</t>
  </si>
  <si>
    <t>Pol12</t>
  </si>
  <si>
    <t>zapojování a zkoušky</t>
  </si>
  <si>
    <t>KOORDINACE POSTUPU PRACÍ</t>
  </si>
  <si>
    <t>Pol13</t>
  </si>
  <si>
    <t>S ostatními profesemi</t>
  </si>
  <si>
    <t>NÁHRADNÍ NAPÁJENÍ</t>
  </si>
  <si>
    <t>Pol14</t>
  </si>
  <si>
    <t>Náhradní napájení - úprava zapojení stávajícího RH pro náhradní napájení</t>
  </si>
  <si>
    <t>Pol15</t>
  </si>
  <si>
    <t>Náhradní napájení - zápůjčka elektrocentrály 18kVA</t>
  </si>
  <si>
    <t>D9</t>
  </si>
  <si>
    <t>Dodávky RS01/1PP - začátek</t>
  </si>
  <si>
    <t>D10</t>
  </si>
  <si>
    <t>ROZVODNICE ZAPUŠTĚNÁ</t>
  </si>
  <si>
    <t>Pol16</t>
  </si>
  <si>
    <t>Zapuštěná OCEP rozvodnice s plnými dveřmi, š.58 x v.43 x hl.14cm, 48mod.</t>
  </si>
  <si>
    <t>D11</t>
  </si>
  <si>
    <t>Vypínač 3-pólový na DIN lištu</t>
  </si>
  <si>
    <t>Pol17</t>
  </si>
  <si>
    <t>Instalační hlavní vypínač 63 A, 3P</t>
  </si>
  <si>
    <t>Pol18</t>
  </si>
  <si>
    <t>Jistič modulární B25/3, 6kA</t>
  </si>
  <si>
    <t>D12</t>
  </si>
  <si>
    <t>JISTIČE S PROUD. CHRÁNIČEM MODULOVÉ NA DIN LIŠTU</t>
  </si>
  <si>
    <t>Pol19</t>
  </si>
  <si>
    <t>Jistič s proud.chráničem 1+N, 6kA, B10A, 30mA, Typ A</t>
  </si>
  <si>
    <t>Pol20</t>
  </si>
  <si>
    <t>Jistič s proud.chráničem 1+N, 6kA, B16A, 30mA</t>
  </si>
  <si>
    <t>Pol21</t>
  </si>
  <si>
    <t>Jistič s proudovým chráničem 6kA, 3+N, B16A, 30 mA</t>
  </si>
  <si>
    <t>D13</t>
  </si>
  <si>
    <t>Dodávky R-ST/1NP - začátek</t>
  </si>
  <si>
    <t>Pol22</t>
  </si>
  <si>
    <t>Konstrukce instalační 2-12, 84mod., š.586 x v.641mm</t>
  </si>
  <si>
    <t>Pol23</t>
  </si>
  <si>
    <t>Zapuštěný rám s dveřmi S3 2U-12</t>
  </si>
  <si>
    <t>Pol26</t>
  </si>
  <si>
    <t>Jistič modulární B16/1, 6kA</t>
  </si>
  <si>
    <t>Pol27</t>
  </si>
  <si>
    <t>Jistič s proudovým chráničem 6kA, 3+N, B32A, 30 mA</t>
  </si>
  <si>
    <t>D14</t>
  </si>
  <si>
    <t>Dodávky R-SSZT/1NP - začátek</t>
  </si>
  <si>
    <t>D15</t>
  </si>
  <si>
    <t>Dodávky R-ST/2NP - začátek</t>
  </si>
  <si>
    <t>D16</t>
  </si>
  <si>
    <t>Dodávky R-SSZT/2NP - začátek</t>
  </si>
  <si>
    <t>D17</t>
  </si>
  <si>
    <t>Dodávky R-Telematika/2NP - začátek</t>
  </si>
  <si>
    <t>D18</t>
  </si>
  <si>
    <t>Montážní materiál a práce - začátek</t>
  </si>
  <si>
    <t>Pol28</t>
  </si>
  <si>
    <t>A - LED svítidlo přisazené vč. Instalačního rámečku 596x596x60mm, kryt nanoprizma, IP40, 52W, 5800lm</t>
  </si>
  <si>
    <t>Pol29</t>
  </si>
  <si>
    <t>B - LED svítidlo kulaté přisazené, s čidlem, prům. 34cm. IP44, 24W, 1800lm</t>
  </si>
  <si>
    <t>Pol30</t>
  </si>
  <si>
    <t>C - LED svítidlo kulaté přisazené, s čidlem, prům. 26cm, IP44, 14W, 980lm</t>
  </si>
  <si>
    <t>Pol31</t>
  </si>
  <si>
    <t>D - LED svítidlo kulaté přisaqzené, prům. 26cm, IP44, 14W, 980lm</t>
  </si>
  <si>
    <t>Pol32</t>
  </si>
  <si>
    <t>E - LED panel vestavný 60x60x1,5cm, kryt opál, IP40, 52W, 5800lm</t>
  </si>
  <si>
    <t>Pol33</t>
  </si>
  <si>
    <t>H - LED svítidlo kulaté přisazené, prům. 34cm. IP44, 24W, 1800lm</t>
  </si>
  <si>
    <t>Pol34</t>
  </si>
  <si>
    <t>J - LED panel vestavný 60x60x1,5cm, kryt opál, IP40, 34W, 4100lm</t>
  </si>
  <si>
    <t>Pol35</t>
  </si>
  <si>
    <t>K - LED svítidlo přisazené s ochr. košem, IP65, 15W, 1620lm</t>
  </si>
  <si>
    <t>Pol36</t>
  </si>
  <si>
    <t>M - LED průmyslové svítidlo přisazené, IP65, 40W, 5500lm</t>
  </si>
  <si>
    <t>Pol37</t>
  </si>
  <si>
    <t>N - LED nouzové svítidlo, IP65, 230V/1W, 3hod</t>
  </si>
  <si>
    <t>D19</t>
  </si>
  <si>
    <t>SNÍMAČE POHYBU VESTAVNÉ</t>
  </si>
  <si>
    <t>Pol38</t>
  </si>
  <si>
    <t>Pohybové čidlo stropní vestavné 360°</t>
  </si>
  <si>
    <t>D20</t>
  </si>
  <si>
    <t>KABEL SILOVÝ,IZOLACE PVC</t>
  </si>
  <si>
    <t>Pol39</t>
  </si>
  <si>
    <t>CYKY-O 3x1.5</t>
  </si>
  <si>
    <t>Pol40</t>
  </si>
  <si>
    <t>CYKY-J 3x1.5</t>
  </si>
  <si>
    <t>Pol41</t>
  </si>
  <si>
    <t>CYKY-J 3x2.5</t>
  </si>
  <si>
    <t>Pol42</t>
  </si>
  <si>
    <t>CYKY-J 5x2.5</t>
  </si>
  <si>
    <t>Pol43</t>
  </si>
  <si>
    <t>CYKY-J 5x6</t>
  </si>
  <si>
    <t>Pol44</t>
  </si>
  <si>
    <t>CYKY-J 4x10</t>
  </si>
  <si>
    <t>Pol45</t>
  </si>
  <si>
    <t>CYKY-J 4x16</t>
  </si>
  <si>
    <t>D21</t>
  </si>
  <si>
    <t>VODIČ JEDNOŽILOVÝ  (CY)</t>
  </si>
  <si>
    <t>Pol46</t>
  </si>
  <si>
    <t>H07V-U 4 černý</t>
  </si>
  <si>
    <t>Pol47</t>
  </si>
  <si>
    <t>H07V-U 4 hnědý</t>
  </si>
  <si>
    <t>Pol48</t>
  </si>
  <si>
    <t>H07V-U 4 šedý</t>
  </si>
  <si>
    <t>Pol49</t>
  </si>
  <si>
    <t>H07V-U 4 modrý</t>
  </si>
  <si>
    <t>Pol50</t>
  </si>
  <si>
    <t>H07V-U 4 zel./žl.</t>
  </si>
  <si>
    <t>Pol51</t>
  </si>
  <si>
    <t>H07V-U 6 černý</t>
  </si>
  <si>
    <t>Pol52</t>
  </si>
  <si>
    <t>H07V-U 6 hnědý</t>
  </si>
  <si>
    <t>Pol53</t>
  </si>
  <si>
    <t>H07V-U 6 šedý</t>
  </si>
  <si>
    <t>Pol54</t>
  </si>
  <si>
    <t>H07V-U 6 modrý</t>
  </si>
  <si>
    <t>Pol55</t>
  </si>
  <si>
    <t>H07V-U 6 zel./žl.</t>
  </si>
  <si>
    <t>Pol56</t>
  </si>
  <si>
    <t>H07V-U10 zel./žl.</t>
  </si>
  <si>
    <t>Pol57</t>
  </si>
  <si>
    <t>H07V-U 16 zel./žl.</t>
  </si>
  <si>
    <t>Pol58</t>
  </si>
  <si>
    <t>H07V-U 25 zel./žl.</t>
  </si>
  <si>
    <t>D22</t>
  </si>
  <si>
    <t>KRABICE, LIŠTY, TRUBKY, PŘÍSLUŠENSTVÍ</t>
  </si>
  <si>
    <t>Pol59</t>
  </si>
  <si>
    <t>KPR 68 krabice univezální</t>
  </si>
  <si>
    <t>Pol60</t>
  </si>
  <si>
    <t>KU 68-1903_KA krabice odbočná s věnečkem</t>
  </si>
  <si>
    <t>Pol61</t>
  </si>
  <si>
    <t>8135_KA krabice odbočná, IP 54</t>
  </si>
  <si>
    <t>Pol62</t>
  </si>
  <si>
    <t>HM 8/1_XX HMOŽDINKA 8/1</t>
  </si>
  <si>
    <t>Pol63</t>
  </si>
  <si>
    <t>Vruty univerzální 5x45 ZHH TX20 zinek, závit částečný</t>
  </si>
  <si>
    <t>Pol64</t>
  </si>
  <si>
    <t>1520_KC TRUBKA TUHÁ PVC 320N délka 2 m barva světle šedá</t>
  </si>
  <si>
    <t>Pol65</t>
  </si>
  <si>
    <t>1532_KC TRUBKA TUHÁ PVC 320N délka 2 m barva světle šedá</t>
  </si>
  <si>
    <t>Pol66</t>
  </si>
  <si>
    <t>5320_KB PŘÍCHYTKY TRUBEK 1520</t>
  </si>
  <si>
    <t>Pol67</t>
  </si>
  <si>
    <t>5332_HB PŘÍCHYTKA TRUBEK 1532</t>
  </si>
  <si>
    <t>Pol68</t>
  </si>
  <si>
    <t>ŽLAB KABELOVÝ DRÁTĚNÝ 50x100mm</t>
  </si>
  <si>
    <t>Pol69</t>
  </si>
  <si>
    <t>Nosník kabelového žlabu NZM 100</t>
  </si>
  <si>
    <t>D23</t>
  </si>
  <si>
    <t>PŘÍSTROJE SPÍNAČŮ A PŘEPÍNAČŮ</t>
  </si>
  <si>
    <t>Pol70</t>
  </si>
  <si>
    <t>Přístroj spínače jednopólového; řazení 1</t>
  </si>
  <si>
    <t>Pol71</t>
  </si>
  <si>
    <t>Přístroj přepínače sériového; řazení 5</t>
  </si>
  <si>
    <t>Pol72</t>
  </si>
  <si>
    <t>Přístroj přepínače střídavého; řazení 6, 6So (1, 1So)</t>
  </si>
  <si>
    <t>D24</t>
  </si>
  <si>
    <t>KRYT SPÍNAČE</t>
  </si>
  <si>
    <t>Pol73</t>
  </si>
  <si>
    <t>Kryt spínače kolébkového</t>
  </si>
  <si>
    <t>Pol74</t>
  </si>
  <si>
    <t>Kryt spínače kolébkového, dělený</t>
  </si>
  <si>
    <t>D25</t>
  </si>
  <si>
    <t>RÁMEČEK PŘÍSTROJE</t>
  </si>
  <si>
    <t>Pol75</t>
  </si>
  <si>
    <t>Rámeček pro elektroinstalační přístroje, jednonásobný</t>
  </si>
  <si>
    <t>D26</t>
  </si>
  <si>
    <t>ZÁSUVKA NN</t>
  </si>
  <si>
    <t>Pol76</t>
  </si>
  <si>
    <t>Zásuvka jednonásobná, bílá</t>
  </si>
  <si>
    <t>Pol77</t>
  </si>
  <si>
    <t>Zásuvka dvojnásobná s natočenou dutinou, bílá</t>
  </si>
  <si>
    <t>Pol78</t>
  </si>
  <si>
    <t>Zásuvka dvojnásobná s natočenou dutinou, červená</t>
  </si>
  <si>
    <t>D27</t>
  </si>
  <si>
    <t>SPÍNAČ, PŘEPÍNAČ, IP44 (plast)</t>
  </si>
  <si>
    <t>Pol79</t>
  </si>
  <si>
    <t>Spínač jednopólový, IP44; řazení 1</t>
  </si>
  <si>
    <t>Pol80</t>
  </si>
  <si>
    <t>Přepínač střídavý, IP44; řazení 6</t>
  </si>
  <si>
    <t>D28</t>
  </si>
  <si>
    <t>ZÁSUVKA NN, IP44, plast</t>
  </si>
  <si>
    <t>Pol81</t>
  </si>
  <si>
    <t>Zásuvka jednonásobná IP44, s víčkem; řazení 2P+PE</t>
  </si>
  <si>
    <t>D29</t>
  </si>
  <si>
    <t>ZÁSUVKA PRŮMYSLOVÁ, IP44, IP67</t>
  </si>
  <si>
    <t>Pol82</t>
  </si>
  <si>
    <t>Zásuvka průmyslová, nástěnná montáž; řazení 3P+N+PE; IP44, 16A</t>
  </si>
  <si>
    <t>Pol83</t>
  </si>
  <si>
    <t>Zásuvka průmyslová, nástěnná montáž; řazení 3P+N+PE; IP44, 32A</t>
  </si>
  <si>
    <t>D30</t>
  </si>
  <si>
    <t>Ukončení vodičů zapojením v rozváděči nebo na přístroji</t>
  </si>
  <si>
    <t>Pol84</t>
  </si>
  <si>
    <t>do 2,5 mm2</t>
  </si>
  <si>
    <t>D31</t>
  </si>
  <si>
    <t>Demontáže- začátek</t>
  </si>
  <si>
    <t>Pol85</t>
  </si>
  <si>
    <t>Demontáž vnitřních svítidel vč. likvidace</t>
  </si>
  <si>
    <t>Pol86</t>
  </si>
  <si>
    <t>Demontáž vnitřních prvků (vypínače, zásuvky apod.) vč. likvidace</t>
  </si>
  <si>
    <t>Pol87</t>
  </si>
  <si>
    <t>Zabezpečenií pracoviště</t>
  </si>
  <si>
    <t>Pol88</t>
  </si>
  <si>
    <t>Napojeni nové rozvodnice na stávající přívod</t>
  </si>
  <si>
    <t>Pol89</t>
  </si>
  <si>
    <t>Zkušební provoz</t>
  </si>
  <si>
    <t>D32</t>
  </si>
  <si>
    <t>SPOLUPRÁCE SE ZÁSTUPCI SŽ - SEE</t>
  </si>
  <si>
    <t>Pol90</t>
  </si>
  <si>
    <t>při zapojovani a zkouskach</t>
  </si>
  <si>
    <t>Pol91</t>
  </si>
  <si>
    <t>S ostatnimi profesemi</t>
  </si>
  <si>
    <t>D33</t>
  </si>
  <si>
    <t>PROVEDENÍ REVIZNÍCH ZKOUŠEK</t>
  </si>
  <si>
    <t>Pol92</t>
  </si>
  <si>
    <t>Revizní technik - výchozí revize dle vyhl. č.100/1995Sb.</t>
  </si>
  <si>
    <t>Pol93</t>
  </si>
  <si>
    <t>Spolupráce s reviz.technikem</t>
  </si>
  <si>
    <t>Pol94</t>
  </si>
  <si>
    <t>Podružný materiál</t>
  </si>
  <si>
    <t>D34</t>
  </si>
  <si>
    <t>Zednické práce - začátek</t>
  </si>
  <si>
    <t>D35</t>
  </si>
  <si>
    <t>PRŮRAZ CIHLOVÝM ZDIVEM, do prům. 6cm</t>
  </si>
  <si>
    <t>Pol95</t>
  </si>
  <si>
    <t>Stěna tloušťky do 30cmm</t>
  </si>
  <si>
    <t>D36</t>
  </si>
  <si>
    <t>VYKROUŽENÍ KAPES VE ZDIVU CIHELNÉM</t>
  </si>
  <si>
    <t>Pol96</t>
  </si>
  <si>
    <t>Kapsa pro krabice do prům. 8cm</t>
  </si>
  <si>
    <t>D37</t>
  </si>
  <si>
    <t>VYSEKANI RYH VE ZDIVU</t>
  </si>
  <si>
    <t>Pol97</t>
  </si>
  <si>
    <t>Rýha do š. 70mm a hl. 50mm</t>
  </si>
  <si>
    <t>D38</t>
  </si>
  <si>
    <t>VYSEKÁNÍ KAPSY VE ZDIVU</t>
  </si>
  <si>
    <t>Pol98</t>
  </si>
  <si>
    <t>Kapsa pro nové rozvodnice</t>
  </si>
  <si>
    <t>008 - Vedlejší a ostatní náklady</t>
  </si>
  <si>
    <t>VRN - Vedlejší rozpočtové náklady</t>
  </si>
  <si>
    <t xml:space="preserve">    VRN1 - Průzkumné, geodetické a projektové práce</t>
  </si>
  <si>
    <t xml:space="preserve">    VRN3 - Zařízení staveniště</t>
  </si>
  <si>
    <t xml:space="preserve">    VRN7 - Provozní vlivy</t>
  </si>
  <si>
    <t xml:space="preserve">    VRN8 - Přesun stavebních kapacit</t>
  </si>
  <si>
    <t>VRN</t>
  </si>
  <si>
    <t>Vedlejší rozpočtové náklady</t>
  </si>
  <si>
    <t>VRN1</t>
  </si>
  <si>
    <t>Průzkumné, geodetické a projektové práce</t>
  </si>
  <si>
    <t>013254000</t>
  </si>
  <si>
    <t>Dokumentace skutečného provedení stavby, v případě potřeby realizační  a dílenská dokumentace pro jednotlivé části, posudky</t>
  </si>
  <si>
    <t>paré</t>
  </si>
  <si>
    <t>1024</t>
  </si>
  <si>
    <t>-874821453</t>
  </si>
  <si>
    <t>Poznámka k položce:_x000D_
V rámci DSPS budou zaměřeny veškeré stavební části + rozvody ZTI, ÚT, klimatizace, elektro včetně slaboproudu dle skutečnosti po dokončení prací.</t>
  </si>
  <si>
    <t>1"správce"</t>
  </si>
  <si>
    <t>2"uživatel prostor"</t>
  </si>
  <si>
    <t>1"archiv"</t>
  </si>
  <si>
    <t>VRN3</t>
  </si>
  <si>
    <t>Zařízení staveniště</t>
  </si>
  <si>
    <t>030001000</t>
  </si>
  <si>
    <t>Kč</t>
  </si>
  <si>
    <t>860449847</t>
  </si>
  <si>
    <t>Poznámka k položce:_x000D_
Zahrnuje i zábory vč. poplatků a ostatní konstrukce a práce na zařízení a zabezpečení staveniště, náhradní přístup, náhradní značení, DIR a DIO aj.</t>
  </si>
  <si>
    <t>VRN7</t>
  </si>
  <si>
    <t>Provozní vlivy</t>
  </si>
  <si>
    <t>070001000</t>
  </si>
  <si>
    <t>Provozní vlivy, dozory aj.</t>
  </si>
  <si>
    <t>1612926235</t>
  </si>
  <si>
    <t>Poznámka k položce:_x000D_
zahrnuje, zabezpečení prací v blízkosti kolejiště a za plného provozu objektu, průběžný úklid, koordinace s ostatními profesemi, stavbami a správci dotčených zařízení, práce o víkendech a svátcích, provizoria  a ochrana nových konstrukcí pro zajištění chodu objektu, ostatní konstrukce a práce pro zajištění funkčnosti objektu (přepojování sítí mimo pracovní dobu pro minimalizaci dopadu na funkční část objektu), aj.</t>
  </si>
  <si>
    <t>VRN8</t>
  </si>
  <si>
    <t>Přesun stavebních kapacit</t>
  </si>
  <si>
    <t>080001000</t>
  </si>
  <si>
    <t>Přesun stavebních kapacit, doprava zaměstnanců, přesun venkovní klimajednotky aj.</t>
  </si>
  <si>
    <t>-897448866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</si>
</sst>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4"/>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99"/>
      <c r="AS2" s="299"/>
      <c r="AT2" s="299"/>
      <c r="AU2" s="299"/>
      <c r="AV2" s="299"/>
      <c r="AW2" s="299"/>
      <c r="AX2" s="299"/>
      <c r="AY2" s="299"/>
      <c r="AZ2" s="299"/>
      <c r="BA2" s="299"/>
      <c r="BB2" s="299"/>
      <c r="BC2" s="299"/>
      <c r="BD2" s="299"/>
      <c r="BE2" s="299"/>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83" t="s">
        <v>14</v>
      </c>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2"/>
      <c r="AQ5" s="22"/>
      <c r="AR5" s="20"/>
      <c r="BE5" s="280" t="s">
        <v>15</v>
      </c>
      <c r="BS5" s="17" t="s">
        <v>6</v>
      </c>
    </row>
    <row r="6" spans="1:74" s="1" customFormat="1" ht="36.950000000000003" customHeight="1">
      <c r="B6" s="21"/>
      <c r="C6" s="22"/>
      <c r="D6" s="28" t="s">
        <v>16</v>
      </c>
      <c r="E6" s="22"/>
      <c r="F6" s="22"/>
      <c r="G6" s="22"/>
      <c r="H6" s="22"/>
      <c r="I6" s="22"/>
      <c r="J6" s="22"/>
      <c r="K6" s="285" t="s">
        <v>17</v>
      </c>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2"/>
      <c r="AQ6" s="22"/>
      <c r="AR6" s="20"/>
      <c r="BE6" s="281"/>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1"/>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1"/>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1"/>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81"/>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81"/>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1"/>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81"/>
      <c r="BS13" s="17" t="s">
        <v>6</v>
      </c>
    </row>
    <row r="14" spans="1:74">
      <c r="B14" s="21"/>
      <c r="C14" s="22"/>
      <c r="D14" s="22"/>
      <c r="E14" s="286" t="s">
        <v>31</v>
      </c>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9" t="s">
        <v>28</v>
      </c>
      <c r="AL14" s="22"/>
      <c r="AM14" s="22"/>
      <c r="AN14" s="31" t="s">
        <v>31</v>
      </c>
      <c r="AO14" s="22"/>
      <c r="AP14" s="22"/>
      <c r="AQ14" s="22"/>
      <c r="AR14" s="20"/>
      <c r="BE14" s="281"/>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1"/>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1"/>
      <c r="BS16" s="17" t="s">
        <v>4</v>
      </c>
    </row>
    <row r="17" spans="1:71" s="1" customFormat="1" ht="18.399999999999999"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E17" s="281"/>
      <c r="BS17" s="17" t="s">
        <v>34</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1"/>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1"/>
      <c r="BS19" s="17" t="s">
        <v>6</v>
      </c>
    </row>
    <row r="20" spans="1:71" s="1" customFormat="1" ht="18.399999999999999"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E20" s="281"/>
      <c r="BS20" s="17" t="s">
        <v>34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1"/>
    </row>
    <row r="22" spans="1:71" s="1" customFormat="1" ht="12" customHeight="1">
      <c r="B22" s="21"/>
      <c r="C22" s="22"/>
      <c r="D22" s="29"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1"/>
    </row>
    <row r="23" spans="1:71" s="1" customFormat="1" ht="16.5" customHeight="1">
      <c r="B23" s="21"/>
      <c r="C23" s="22"/>
      <c r="D23" s="22"/>
      <c r="E23" s="288" t="s">
        <v>1</v>
      </c>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2"/>
      <c r="AP23" s="22"/>
      <c r="AQ23" s="22"/>
      <c r="AR23" s="20"/>
      <c r="BE23" s="281"/>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1"/>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1"/>
    </row>
    <row r="26" spans="1:71" s="2" customFormat="1" ht="25.9"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9">
        <f>ROUND(AG94,2)</f>
        <v>0</v>
      </c>
      <c r="AL26" s="290"/>
      <c r="AM26" s="290"/>
      <c r="AN26" s="290"/>
      <c r="AO26" s="290"/>
      <c r="AP26" s="36"/>
      <c r="AQ26" s="36"/>
      <c r="AR26" s="39"/>
      <c r="BE26" s="281"/>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1"/>
    </row>
    <row r="28" spans="1:71" s="2" customFormat="1">
      <c r="A28" s="34"/>
      <c r="B28" s="35"/>
      <c r="C28" s="36"/>
      <c r="D28" s="36"/>
      <c r="E28" s="36"/>
      <c r="F28" s="36"/>
      <c r="G28" s="36"/>
      <c r="H28" s="36"/>
      <c r="I28" s="36"/>
      <c r="J28" s="36"/>
      <c r="K28" s="36"/>
      <c r="L28" s="291" t="s">
        <v>39</v>
      </c>
      <c r="M28" s="291"/>
      <c r="N28" s="291"/>
      <c r="O28" s="291"/>
      <c r="P28" s="291"/>
      <c r="Q28" s="36"/>
      <c r="R28" s="36"/>
      <c r="S28" s="36"/>
      <c r="T28" s="36"/>
      <c r="U28" s="36"/>
      <c r="V28" s="36"/>
      <c r="W28" s="291" t="s">
        <v>40</v>
      </c>
      <c r="X28" s="291"/>
      <c r="Y28" s="291"/>
      <c r="Z28" s="291"/>
      <c r="AA28" s="291"/>
      <c r="AB28" s="291"/>
      <c r="AC28" s="291"/>
      <c r="AD28" s="291"/>
      <c r="AE28" s="291"/>
      <c r="AF28" s="36"/>
      <c r="AG28" s="36"/>
      <c r="AH28" s="36"/>
      <c r="AI28" s="36"/>
      <c r="AJ28" s="36"/>
      <c r="AK28" s="291" t="s">
        <v>41</v>
      </c>
      <c r="AL28" s="291"/>
      <c r="AM28" s="291"/>
      <c r="AN28" s="291"/>
      <c r="AO28" s="291"/>
      <c r="AP28" s="36"/>
      <c r="AQ28" s="36"/>
      <c r="AR28" s="39"/>
      <c r="BE28" s="281"/>
    </row>
    <row r="29" spans="1:71" s="3" customFormat="1" ht="14.45" customHeight="1">
      <c r="B29" s="40"/>
      <c r="C29" s="41"/>
      <c r="D29" s="29" t="s">
        <v>42</v>
      </c>
      <c r="E29" s="41"/>
      <c r="F29" s="29" t="s">
        <v>43</v>
      </c>
      <c r="G29" s="41"/>
      <c r="H29" s="41"/>
      <c r="I29" s="41"/>
      <c r="J29" s="41"/>
      <c r="K29" s="41"/>
      <c r="L29" s="294">
        <v>0.21</v>
      </c>
      <c r="M29" s="293"/>
      <c r="N29" s="293"/>
      <c r="O29" s="293"/>
      <c r="P29" s="293"/>
      <c r="Q29" s="41"/>
      <c r="R29" s="41"/>
      <c r="S29" s="41"/>
      <c r="T29" s="41"/>
      <c r="U29" s="41"/>
      <c r="V29" s="41"/>
      <c r="W29" s="292">
        <f>ROUND(AZ94, 2)</f>
        <v>0</v>
      </c>
      <c r="X29" s="293"/>
      <c r="Y29" s="293"/>
      <c r="Z29" s="293"/>
      <c r="AA29" s="293"/>
      <c r="AB29" s="293"/>
      <c r="AC29" s="293"/>
      <c r="AD29" s="293"/>
      <c r="AE29" s="293"/>
      <c r="AF29" s="41"/>
      <c r="AG29" s="41"/>
      <c r="AH29" s="41"/>
      <c r="AI29" s="41"/>
      <c r="AJ29" s="41"/>
      <c r="AK29" s="292">
        <f>ROUND(AV94, 2)</f>
        <v>0</v>
      </c>
      <c r="AL29" s="293"/>
      <c r="AM29" s="293"/>
      <c r="AN29" s="293"/>
      <c r="AO29" s="293"/>
      <c r="AP29" s="41"/>
      <c r="AQ29" s="41"/>
      <c r="AR29" s="42"/>
      <c r="BE29" s="282"/>
    </row>
    <row r="30" spans="1:71" s="3" customFormat="1" ht="14.45" customHeight="1">
      <c r="B30" s="40"/>
      <c r="C30" s="41"/>
      <c r="D30" s="41"/>
      <c r="E30" s="41"/>
      <c r="F30" s="29" t="s">
        <v>44</v>
      </c>
      <c r="G30" s="41"/>
      <c r="H30" s="41"/>
      <c r="I30" s="41"/>
      <c r="J30" s="41"/>
      <c r="K30" s="41"/>
      <c r="L30" s="294">
        <v>0.15</v>
      </c>
      <c r="M30" s="293"/>
      <c r="N30" s="293"/>
      <c r="O30" s="293"/>
      <c r="P30" s="293"/>
      <c r="Q30" s="41"/>
      <c r="R30" s="41"/>
      <c r="S30" s="41"/>
      <c r="T30" s="41"/>
      <c r="U30" s="41"/>
      <c r="V30" s="41"/>
      <c r="W30" s="292">
        <f>ROUND(BA94, 2)</f>
        <v>0</v>
      </c>
      <c r="X30" s="293"/>
      <c r="Y30" s="293"/>
      <c r="Z30" s="293"/>
      <c r="AA30" s="293"/>
      <c r="AB30" s="293"/>
      <c r="AC30" s="293"/>
      <c r="AD30" s="293"/>
      <c r="AE30" s="293"/>
      <c r="AF30" s="41"/>
      <c r="AG30" s="41"/>
      <c r="AH30" s="41"/>
      <c r="AI30" s="41"/>
      <c r="AJ30" s="41"/>
      <c r="AK30" s="292">
        <f>ROUND(AW94, 2)</f>
        <v>0</v>
      </c>
      <c r="AL30" s="293"/>
      <c r="AM30" s="293"/>
      <c r="AN30" s="293"/>
      <c r="AO30" s="293"/>
      <c r="AP30" s="41"/>
      <c r="AQ30" s="41"/>
      <c r="AR30" s="42"/>
      <c r="BE30" s="282"/>
    </row>
    <row r="31" spans="1:71" s="3" customFormat="1" ht="14.45" hidden="1" customHeight="1">
      <c r="B31" s="40"/>
      <c r="C31" s="41"/>
      <c r="D31" s="41"/>
      <c r="E31" s="41"/>
      <c r="F31" s="29" t="s">
        <v>45</v>
      </c>
      <c r="G31" s="41"/>
      <c r="H31" s="41"/>
      <c r="I31" s="41"/>
      <c r="J31" s="41"/>
      <c r="K31" s="41"/>
      <c r="L31" s="294">
        <v>0.21</v>
      </c>
      <c r="M31" s="293"/>
      <c r="N31" s="293"/>
      <c r="O31" s="293"/>
      <c r="P31" s="293"/>
      <c r="Q31" s="41"/>
      <c r="R31" s="41"/>
      <c r="S31" s="41"/>
      <c r="T31" s="41"/>
      <c r="U31" s="41"/>
      <c r="V31" s="41"/>
      <c r="W31" s="292">
        <f>ROUND(BB94, 2)</f>
        <v>0</v>
      </c>
      <c r="X31" s="293"/>
      <c r="Y31" s="293"/>
      <c r="Z31" s="293"/>
      <c r="AA31" s="293"/>
      <c r="AB31" s="293"/>
      <c r="AC31" s="293"/>
      <c r="AD31" s="293"/>
      <c r="AE31" s="293"/>
      <c r="AF31" s="41"/>
      <c r="AG31" s="41"/>
      <c r="AH31" s="41"/>
      <c r="AI31" s="41"/>
      <c r="AJ31" s="41"/>
      <c r="AK31" s="292">
        <v>0</v>
      </c>
      <c r="AL31" s="293"/>
      <c r="AM31" s="293"/>
      <c r="AN31" s="293"/>
      <c r="AO31" s="293"/>
      <c r="AP31" s="41"/>
      <c r="AQ31" s="41"/>
      <c r="AR31" s="42"/>
      <c r="BE31" s="282"/>
    </row>
    <row r="32" spans="1:71" s="3" customFormat="1" ht="14.45" hidden="1" customHeight="1">
      <c r="B32" s="40"/>
      <c r="C32" s="41"/>
      <c r="D32" s="41"/>
      <c r="E32" s="41"/>
      <c r="F32" s="29" t="s">
        <v>46</v>
      </c>
      <c r="G32" s="41"/>
      <c r="H32" s="41"/>
      <c r="I32" s="41"/>
      <c r="J32" s="41"/>
      <c r="K32" s="41"/>
      <c r="L32" s="294">
        <v>0.15</v>
      </c>
      <c r="M32" s="293"/>
      <c r="N32" s="293"/>
      <c r="O32" s="293"/>
      <c r="P32" s="293"/>
      <c r="Q32" s="41"/>
      <c r="R32" s="41"/>
      <c r="S32" s="41"/>
      <c r="T32" s="41"/>
      <c r="U32" s="41"/>
      <c r="V32" s="41"/>
      <c r="W32" s="292">
        <f>ROUND(BC94, 2)</f>
        <v>0</v>
      </c>
      <c r="X32" s="293"/>
      <c r="Y32" s="293"/>
      <c r="Z32" s="293"/>
      <c r="AA32" s="293"/>
      <c r="AB32" s="293"/>
      <c r="AC32" s="293"/>
      <c r="AD32" s="293"/>
      <c r="AE32" s="293"/>
      <c r="AF32" s="41"/>
      <c r="AG32" s="41"/>
      <c r="AH32" s="41"/>
      <c r="AI32" s="41"/>
      <c r="AJ32" s="41"/>
      <c r="AK32" s="292">
        <v>0</v>
      </c>
      <c r="AL32" s="293"/>
      <c r="AM32" s="293"/>
      <c r="AN32" s="293"/>
      <c r="AO32" s="293"/>
      <c r="AP32" s="41"/>
      <c r="AQ32" s="41"/>
      <c r="AR32" s="42"/>
      <c r="BE32" s="282"/>
    </row>
    <row r="33" spans="1:57" s="3" customFormat="1" ht="14.45" hidden="1" customHeight="1">
      <c r="B33" s="40"/>
      <c r="C33" s="41"/>
      <c r="D33" s="41"/>
      <c r="E33" s="41"/>
      <c r="F33" s="29" t="s">
        <v>47</v>
      </c>
      <c r="G33" s="41"/>
      <c r="H33" s="41"/>
      <c r="I33" s="41"/>
      <c r="J33" s="41"/>
      <c r="K33" s="41"/>
      <c r="L33" s="294">
        <v>0</v>
      </c>
      <c r="M33" s="293"/>
      <c r="N33" s="293"/>
      <c r="O33" s="293"/>
      <c r="P33" s="293"/>
      <c r="Q33" s="41"/>
      <c r="R33" s="41"/>
      <c r="S33" s="41"/>
      <c r="T33" s="41"/>
      <c r="U33" s="41"/>
      <c r="V33" s="41"/>
      <c r="W33" s="292">
        <f>ROUND(BD94, 2)</f>
        <v>0</v>
      </c>
      <c r="X33" s="293"/>
      <c r="Y33" s="293"/>
      <c r="Z33" s="293"/>
      <c r="AA33" s="293"/>
      <c r="AB33" s="293"/>
      <c r="AC33" s="293"/>
      <c r="AD33" s="293"/>
      <c r="AE33" s="293"/>
      <c r="AF33" s="41"/>
      <c r="AG33" s="41"/>
      <c r="AH33" s="41"/>
      <c r="AI33" s="41"/>
      <c r="AJ33" s="41"/>
      <c r="AK33" s="292">
        <v>0</v>
      </c>
      <c r="AL33" s="293"/>
      <c r="AM33" s="293"/>
      <c r="AN33" s="293"/>
      <c r="AO33" s="293"/>
      <c r="AP33" s="41"/>
      <c r="AQ33" s="41"/>
      <c r="AR33" s="42"/>
      <c r="BE33" s="28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1"/>
    </row>
    <row r="35" spans="1:57" s="2" customFormat="1" ht="25.9" customHeight="1">
      <c r="A35" s="34"/>
      <c r="B35" s="35"/>
      <c r="C35" s="43"/>
      <c r="D35" s="44" t="s">
        <v>48</v>
      </c>
      <c r="E35" s="45"/>
      <c r="F35" s="45"/>
      <c r="G35" s="45"/>
      <c r="H35" s="45"/>
      <c r="I35" s="45"/>
      <c r="J35" s="45"/>
      <c r="K35" s="45"/>
      <c r="L35" s="45"/>
      <c r="M35" s="45"/>
      <c r="N35" s="45"/>
      <c r="O35" s="45"/>
      <c r="P35" s="45"/>
      <c r="Q35" s="45"/>
      <c r="R35" s="45"/>
      <c r="S35" s="45"/>
      <c r="T35" s="46" t="s">
        <v>49</v>
      </c>
      <c r="U35" s="45"/>
      <c r="V35" s="45"/>
      <c r="W35" s="45"/>
      <c r="X35" s="298" t="s">
        <v>50</v>
      </c>
      <c r="Y35" s="296"/>
      <c r="Z35" s="296"/>
      <c r="AA35" s="296"/>
      <c r="AB35" s="296"/>
      <c r="AC35" s="45"/>
      <c r="AD35" s="45"/>
      <c r="AE35" s="45"/>
      <c r="AF35" s="45"/>
      <c r="AG35" s="45"/>
      <c r="AH35" s="45"/>
      <c r="AI35" s="45"/>
      <c r="AJ35" s="45"/>
      <c r="AK35" s="295">
        <f>SUM(AK26:AK33)</f>
        <v>0</v>
      </c>
      <c r="AL35" s="296"/>
      <c r="AM35" s="296"/>
      <c r="AN35" s="296"/>
      <c r="AO35" s="29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51</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52</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53</v>
      </c>
      <c r="E60" s="38"/>
      <c r="F60" s="38"/>
      <c r="G60" s="38"/>
      <c r="H60" s="38"/>
      <c r="I60" s="38"/>
      <c r="J60" s="38"/>
      <c r="K60" s="38"/>
      <c r="L60" s="38"/>
      <c r="M60" s="38"/>
      <c r="N60" s="38"/>
      <c r="O60" s="38"/>
      <c r="P60" s="38"/>
      <c r="Q60" s="38"/>
      <c r="R60" s="38"/>
      <c r="S60" s="38"/>
      <c r="T60" s="38"/>
      <c r="U60" s="38"/>
      <c r="V60" s="52" t="s">
        <v>54</v>
      </c>
      <c r="W60" s="38"/>
      <c r="X60" s="38"/>
      <c r="Y60" s="38"/>
      <c r="Z60" s="38"/>
      <c r="AA60" s="38"/>
      <c r="AB60" s="38"/>
      <c r="AC60" s="38"/>
      <c r="AD60" s="38"/>
      <c r="AE60" s="38"/>
      <c r="AF60" s="38"/>
      <c r="AG60" s="38"/>
      <c r="AH60" s="52" t="s">
        <v>53</v>
      </c>
      <c r="AI60" s="38"/>
      <c r="AJ60" s="38"/>
      <c r="AK60" s="38"/>
      <c r="AL60" s="38"/>
      <c r="AM60" s="52" t="s">
        <v>54</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55</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56</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53</v>
      </c>
      <c r="E75" s="38"/>
      <c r="F75" s="38"/>
      <c r="G75" s="38"/>
      <c r="H75" s="38"/>
      <c r="I75" s="38"/>
      <c r="J75" s="38"/>
      <c r="K75" s="38"/>
      <c r="L75" s="38"/>
      <c r="M75" s="38"/>
      <c r="N75" s="38"/>
      <c r="O75" s="38"/>
      <c r="P75" s="38"/>
      <c r="Q75" s="38"/>
      <c r="R75" s="38"/>
      <c r="S75" s="38"/>
      <c r="T75" s="38"/>
      <c r="U75" s="38"/>
      <c r="V75" s="52" t="s">
        <v>54</v>
      </c>
      <c r="W75" s="38"/>
      <c r="X75" s="38"/>
      <c r="Y75" s="38"/>
      <c r="Z75" s="38"/>
      <c r="AA75" s="38"/>
      <c r="AB75" s="38"/>
      <c r="AC75" s="38"/>
      <c r="AD75" s="38"/>
      <c r="AE75" s="38"/>
      <c r="AF75" s="38"/>
      <c r="AG75" s="38"/>
      <c r="AH75" s="52" t="s">
        <v>53</v>
      </c>
      <c r="AI75" s="38"/>
      <c r="AJ75" s="38"/>
      <c r="AK75" s="38"/>
      <c r="AL75" s="38"/>
      <c r="AM75" s="52" t="s">
        <v>54</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57</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Pha_Vrsovice</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59" t="str">
        <f>K6</f>
        <v>Praha Vršovice st.6 - oprava</v>
      </c>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žst. Praha Vršovice</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61" t="str">
        <f>IF(AN8= "","",AN8)</f>
        <v>30. 1. 2022</v>
      </c>
      <c r="AN87" s="261"/>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Správa železnic, státní organizace</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62" t="str">
        <f>IF(E17="","",E17)</f>
        <v xml:space="preserve"> </v>
      </c>
      <c r="AN89" s="263"/>
      <c r="AO89" s="263"/>
      <c r="AP89" s="263"/>
      <c r="AQ89" s="36"/>
      <c r="AR89" s="39"/>
      <c r="AS89" s="264" t="s">
        <v>58</v>
      </c>
      <c r="AT89" s="265"/>
      <c r="AU89" s="67"/>
      <c r="AV89" s="67"/>
      <c r="AW89" s="67"/>
      <c r="AX89" s="67"/>
      <c r="AY89" s="67"/>
      <c r="AZ89" s="67"/>
      <c r="BA89" s="67"/>
      <c r="BB89" s="67"/>
      <c r="BC89" s="67"/>
      <c r="BD89" s="68"/>
      <c r="BE89" s="34"/>
    </row>
    <row r="90" spans="1:91" s="2" customFormat="1" ht="15.2"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62" t="str">
        <f>IF(E20="","",E20)</f>
        <v>L. Ulrich, DiS.</v>
      </c>
      <c r="AN90" s="263"/>
      <c r="AO90" s="263"/>
      <c r="AP90" s="263"/>
      <c r="AQ90" s="36"/>
      <c r="AR90" s="39"/>
      <c r="AS90" s="266"/>
      <c r="AT90" s="267"/>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8"/>
      <c r="AT91" s="269"/>
      <c r="AU91" s="71"/>
      <c r="AV91" s="71"/>
      <c r="AW91" s="71"/>
      <c r="AX91" s="71"/>
      <c r="AY91" s="71"/>
      <c r="AZ91" s="71"/>
      <c r="BA91" s="71"/>
      <c r="BB91" s="71"/>
      <c r="BC91" s="71"/>
      <c r="BD91" s="72"/>
      <c r="BE91" s="34"/>
    </row>
    <row r="92" spans="1:91" s="2" customFormat="1" ht="29.25" customHeight="1">
      <c r="A92" s="34"/>
      <c r="B92" s="35"/>
      <c r="C92" s="270" t="s">
        <v>59</v>
      </c>
      <c r="D92" s="271"/>
      <c r="E92" s="271"/>
      <c r="F92" s="271"/>
      <c r="G92" s="271"/>
      <c r="H92" s="73"/>
      <c r="I92" s="273" t="s">
        <v>60</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2" t="s">
        <v>61</v>
      </c>
      <c r="AH92" s="271"/>
      <c r="AI92" s="271"/>
      <c r="AJ92" s="271"/>
      <c r="AK92" s="271"/>
      <c r="AL92" s="271"/>
      <c r="AM92" s="271"/>
      <c r="AN92" s="273" t="s">
        <v>62</v>
      </c>
      <c r="AO92" s="271"/>
      <c r="AP92" s="274"/>
      <c r="AQ92" s="74" t="s">
        <v>63</v>
      </c>
      <c r="AR92" s="39"/>
      <c r="AS92" s="75" t="s">
        <v>64</v>
      </c>
      <c r="AT92" s="76" t="s">
        <v>65</v>
      </c>
      <c r="AU92" s="76" t="s">
        <v>66</v>
      </c>
      <c r="AV92" s="76" t="s">
        <v>67</v>
      </c>
      <c r="AW92" s="76" t="s">
        <v>68</v>
      </c>
      <c r="AX92" s="76" t="s">
        <v>69</v>
      </c>
      <c r="AY92" s="76" t="s">
        <v>70</v>
      </c>
      <c r="AZ92" s="76" t="s">
        <v>71</v>
      </c>
      <c r="BA92" s="76" t="s">
        <v>72</v>
      </c>
      <c r="BB92" s="76" t="s">
        <v>73</v>
      </c>
      <c r="BC92" s="76" t="s">
        <v>74</v>
      </c>
      <c r="BD92" s="77" t="s">
        <v>75</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76</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8">
        <f>ROUND(SUM(AG95:AG102),2)</f>
        <v>0</v>
      </c>
      <c r="AH94" s="278"/>
      <c r="AI94" s="278"/>
      <c r="AJ94" s="278"/>
      <c r="AK94" s="278"/>
      <c r="AL94" s="278"/>
      <c r="AM94" s="278"/>
      <c r="AN94" s="279">
        <f t="shared" ref="AN94:AN102" si="0">SUM(AG94,AT94)</f>
        <v>0</v>
      </c>
      <c r="AO94" s="279"/>
      <c r="AP94" s="279"/>
      <c r="AQ94" s="85" t="s">
        <v>1</v>
      </c>
      <c r="AR94" s="86"/>
      <c r="AS94" s="87">
        <f>ROUND(SUM(AS95:AS102),2)</f>
        <v>0</v>
      </c>
      <c r="AT94" s="88">
        <f t="shared" ref="AT94:AT102" si="1">ROUND(SUM(AV94:AW94),2)</f>
        <v>0</v>
      </c>
      <c r="AU94" s="89">
        <f>ROUND(SUM(AU95:AU102),5)</f>
        <v>0</v>
      </c>
      <c r="AV94" s="88">
        <f>ROUND(AZ94*L29,2)</f>
        <v>0</v>
      </c>
      <c r="AW94" s="88">
        <f>ROUND(BA94*L30,2)</f>
        <v>0</v>
      </c>
      <c r="AX94" s="88">
        <f>ROUND(BB94*L29,2)</f>
        <v>0</v>
      </c>
      <c r="AY94" s="88">
        <f>ROUND(BC94*L30,2)</f>
        <v>0</v>
      </c>
      <c r="AZ94" s="88">
        <f>ROUND(SUM(AZ95:AZ102),2)</f>
        <v>0</v>
      </c>
      <c r="BA94" s="88">
        <f>ROUND(SUM(BA95:BA102),2)</f>
        <v>0</v>
      </c>
      <c r="BB94" s="88">
        <f>ROUND(SUM(BB95:BB102),2)</f>
        <v>0</v>
      </c>
      <c r="BC94" s="88">
        <f>ROUND(SUM(BC95:BC102),2)</f>
        <v>0</v>
      </c>
      <c r="BD94" s="90">
        <f>ROUND(SUM(BD95:BD102),2)</f>
        <v>0</v>
      </c>
      <c r="BS94" s="91" t="s">
        <v>77</v>
      </c>
      <c r="BT94" s="91" t="s">
        <v>78</v>
      </c>
      <c r="BU94" s="92" t="s">
        <v>79</v>
      </c>
      <c r="BV94" s="91" t="s">
        <v>80</v>
      </c>
      <c r="BW94" s="91" t="s">
        <v>5</v>
      </c>
      <c r="BX94" s="91" t="s">
        <v>81</v>
      </c>
      <c r="CL94" s="91" t="s">
        <v>1</v>
      </c>
    </row>
    <row r="95" spans="1:91" s="7" customFormat="1" ht="16.5" customHeight="1">
      <c r="A95" s="93" t="s">
        <v>82</v>
      </c>
      <c r="B95" s="94"/>
      <c r="C95" s="95"/>
      <c r="D95" s="275" t="s">
        <v>83</v>
      </c>
      <c r="E95" s="275"/>
      <c r="F95" s="275"/>
      <c r="G95" s="275"/>
      <c r="H95" s="275"/>
      <c r="I95" s="96"/>
      <c r="J95" s="275" t="s">
        <v>84</v>
      </c>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6">
        <f>'001 - Stavební část 2NP'!J30</f>
        <v>0</v>
      </c>
      <c r="AH95" s="277"/>
      <c r="AI95" s="277"/>
      <c r="AJ95" s="277"/>
      <c r="AK95" s="277"/>
      <c r="AL95" s="277"/>
      <c r="AM95" s="277"/>
      <c r="AN95" s="276">
        <f t="shared" si="0"/>
        <v>0</v>
      </c>
      <c r="AO95" s="277"/>
      <c r="AP95" s="277"/>
      <c r="AQ95" s="97" t="s">
        <v>85</v>
      </c>
      <c r="AR95" s="98"/>
      <c r="AS95" s="99">
        <v>0</v>
      </c>
      <c r="AT95" s="100">
        <f t="shared" si="1"/>
        <v>0</v>
      </c>
      <c r="AU95" s="101">
        <f>'001 - Stavební část 2NP'!P143</f>
        <v>0</v>
      </c>
      <c r="AV95" s="100">
        <f>'001 - Stavební část 2NP'!J33</f>
        <v>0</v>
      </c>
      <c r="AW95" s="100">
        <f>'001 - Stavební část 2NP'!J34</f>
        <v>0</v>
      </c>
      <c r="AX95" s="100">
        <f>'001 - Stavební část 2NP'!J35</f>
        <v>0</v>
      </c>
      <c r="AY95" s="100">
        <f>'001 - Stavební část 2NP'!J36</f>
        <v>0</v>
      </c>
      <c r="AZ95" s="100">
        <f>'001 - Stavební část 2NP'!F33</f>
        <v>0</v>
      </c>
      <c r="BA95" s="100">
        <f>'001 - Stavební část 2NP'!F34</f>
        <v>0</v>
      </c>
      <c r="BB95" s="100">
        <f>'001 - Stavební část 2NP'!F35</f>
        <v>0</v>
      </c>
      <c r="BC95" s="100">
        <f>'001 - Stavební část 2NP'!F36</f>
        <v>0</v>
      </c>
      <c r="BD95" s="102">
        <f>'001 - Stavební část 2NP'!F37</f>
        <v>0</v>
      </c>
      <c r="BT95" s="103" t="s">
        <v>86</v>
      </c>
      <c r="BV95" s="103" t="s">
        <v>80</v>
      </c>
      <c r="BW95" s="103" t="s">
        <v>87</v>
      </c>
      <c r="BX95" s="103" t="s">
        <v>5</v>
      </c>
      <c r="CL95" s="103" t="s">
        <v>1</v>
      </c>
      <c r="CM95" s="103" t="s">
        <v>88</v>
      </c>
    </row>
    <row r="96" spans="1:91" s="7" customFormat="1" ht="16.5" customHeight="1">
      <c r="A96" s="93" t="s">
        <v>82</v>
      </c>
      <c r="B96" s="94"/>
      <c r="C96" s="95"/>
      <c r="D96" s="275" t="s">
        <v>89</v>
      </c>
      <c r="E96" s="275"/>
      <c r="F96" s="275"/>
      <c r="G96" s="275"/>
      <c r="H96" s="275"/>
      <c r="I96" s="96"/>
      <c r="J96" s="275" t="s">
        <v>90</v>
      </c>
      <c r="K96" s="275"/>
      <c r="L96" s="275"/>
      <c r="M96" s="275"/>
      <c r="N96" s="275"/>
      <c r="O96" s="275"/>
      <c r="P96" s="275"/>
      <c r="Q96" s="275"/>
      <c r="R96" s="275"/>
      <c r="S96" s="275"/>
      <c r="T96" s="275"/>
      <c r="U96" s="275"/>
      <c r="V96" s="275"/>
      <c r="W96" s="275"/>
      <c r="X96" s="275"/>
      <c r="Y96" s="275"/>
      <c r="Z96" s="275"/>
      <c r="AA96" s="275"/>
      <c r="AB96" s="275"/>
      <c r="AC96" s="275"/>
      <c r="AD96" s="275"/>
      <c r="AE96" s="275"/>
      <c r="AF96" s="275"/>
      <c r="AG96" s="276">
        <f>'002 - Stavební část 1NP'!J30</f>
        <v>0</v>
      </c>
      <c r="AH96" s="277"/>
      <c r="AI96" s="277"/>
      <c r="AJ96" s="277"/>
      <c r="AK96" s="277"/>
      <c r="AL96" s="277"/>
      <c r="AM96" s="277"/>
      <c r="AN96" s="276">
        <f t="shared" si="0"/>
        <v>0</v>
      </c>
      <c r="AO96" s="277"/>
      <c r="AP96" s="277"/>
      <c r="AQ96" s="97" t="s">
        <v>85</v>
      </c>
      <c r="AR96" s="98"/>
      <c r="AS96" s="99">
        <v>0</v>
      </c>
      <c r="AT96" s="100">
        <f t="shared" si="1"/>
        <v>0</v>
      </c>
      <c r="AU96" s="101">
        <f>'002 - Stavební část 1NP'!P144</f>
        <v>0</v>
      </c>
      <c r="AV96" s="100">
        <f>'002 - Stavební část 1NP'!J33</f>
        <v>0</v>
      </c>
      <c r="AW96" s="100">
        <f>'002 - Stavební část 1NP'!J34</f>
        <v>0</v>
      </c>
      <c r="AX96" s="100">
        <f>'002 - Stavební část 1NP'!J35</f>
        <v>0</v>
      </c>
      <c r="AY96" s="100">
        <f>'002 - Stavební část 1NP'!J36</f>
        <v>0</v>
      </c>
      <c r="AZ96" s="100">
        <f>'002 - Stavební část 1NP'!F33</f>
        <v>0</v>
      </c>
      <c r="BA96" s="100">
        <f>'002 - Stavební část 1NP'!F34</f>
        <v>0</v>
      </c>
      <c r="BB96" s="100">
        <f>'002 - Stavební část 1NP'!F35</f>
        <v>0</v>
      </c>
      <c r="BC96" s="100">
        <f>'002 - Stavební část 1NP'!F36</f>
        <v>0</v>
      </c>
      <c r="BD96" s="102">
        <f>'002 - Stavební část 1NP'!F37</f>
        <v>0</v>
      </c>
      <c r="BT96" s="103" t="s">
        <v>86</v>
      </c>
      <c r="BV96" s="103" t="s">
        <v>80</v>
      </c>
      <c r="BW96" s="103" t="s">
        <v>91</v>
      </c>
      <c r="BX96" s="103" t="s">
        <v>5</v>
      </c>
      <c r="CL96" s="103" t="s">
        <v>1</v>
      </c>
      <c r="CM96" s="103" t="s">
        <v>88</v>
      </c>
    </row>
    <row r="97" spans="1:91" s="7" customFormat="1" ht="16.5" customHeight="1">
      <c r="A97" s="93" t="s">
        <v>82</v>
      </c>
      <c r="B97" s="94"/>
      <c r="C97" s="95"/>
      <c r="D97" s="275" t="s">
        <v>92</v>
      </c>
      <c r="E97" s="275"/>
      <c r="F97" s="275"/>
      <c r="G97" s="275"/>
      <c r="H97" s="275"/>
      <c r="I97" s="96"/>
      <c r="J97" s="275" t="s">
        <v>93</v>
      </c>
      <c r="K97" s="275"/>
      <c r="L97" s="275"/>
      <c r="M97" s="275"/>
      <c r="N97" s="275"/>
      <c r="O97" s="275"/>
      <c r="P97" s="275"/>
      <c r="Q97" s="275"/>
      <c r="R97" s="275"/>
      <c r="S97" s="275"/>
      <c r="T97" s="275"/>
      <c r="U97" s="275"/>
      <c r="V97" s="275"/>
      <c r="W97" s="275"/>
      <c r="X97" s="275"/>
      <c r="Y97" s="275"/>
      <c r="Z97" s="275"/>
      <c r="AA97" s="275"/>
      <c r="AB97" s="275"/>
      <c r="AC97" s="275"/>
      <c r="AD97" s="275"/>
      <c r="AE97" s="275"/>
      <c r="AF97" s="275"/>
      <c r="AG97" s="276">
        <f>'003 - Stavební část 1PP'!J30</f>
        <v>0</v>
      </c>
      <c r="AH97" s="277"/>
      <c r="AI97" s="277"/>
      <c r="AJ97" s="277"/>
      <c r="AK97" s="277"/>
      <c r="AL97" s="277"/>
      <c r="AM97" s="277"/>
      <c r="AN97" s="276">
        <f t="shared" si="0"/>
        <v>0</v>
      </c>
      <c r="AO97" s="277"/>
      <c r="AP97" s="277"/>
      <c r="AQ97" s="97" t="s">
        <v>85</v>
      </c>
      <c r="AR97" s="98"/>
      <c r="AS97" s="99">
        <v>0</v>
      </c>
      <c r="AT97" s="100">
        <f t="shared" si="1"/>
        <v>0</v>
      </c>
      <c r="AU97" s="101">
        <f>'003 - Stavební část 1PP'!P130</f>
        <v>0</v>
      </c>
      <c r="AV97" s="100">
        <f>'003 - Stavební část 1PP'!J33</f>
        <v>0</v>
      </c>
      <c r="AW97" s="100">
        <f>'003 - Stavební část 1PP'!J34</f>
        <v>0</v>
      </c>
      <c r="AX97" s="100">
        <f>'003 - Stavební část 1PP'!J35</f>
        <v>0</v>
      </c>
      <c r="AY97" s="100">
        <f>'003 - Stavební část 1PP'!J36</f>
        <v>0</v>
      </c>
      <c r="AZ97" s="100">
        <f>'003 - Stavební část 1PP'!F33</f>
        <v>0</v>
      </c>
      <c r="BA97" s="100">
        <f>'003 - Stavební část 1PP'!F34</f>
        <v>0</v>
      </c>
      <c r="BB97" s="100">
        <f>'003 - Stavební část 1PP'!F35</f>
        <v>0</v>
      </c>
      <c r="BC97" s="100">
        <f>'003 - Stavební část 1PP'!F36</f>
        <v>0</v>
      </c>
      <c r="BD97" s="102">
        <f>'003 - Stavební část 1PP'!F37</f>
        <v>0</v>
      </c>
      <c r="BT97" s="103" t="s">
        <v>86</v>
      </c>
      <c r="BV97" s="103" t="s">
        <v>80</v>
      </c>
      <c r="BW97" s="103" t="s">
        <v>94</v>
      </c>
      <c r="BX97" s="103" t="s">
        <v>5</v>
      </c>
      <c r="CL97" s="103" t="s">
        <v>1</v>
      </c>
      <c r="CM97" s="103" t="s">
        <v>88</v>
      </c>
    </row>
    <row r="98" spans="1:91" s="7" customFormat="1" ht="16.5" customHeight="1">
      <c r="A98" s="93" t="s">
        <v>82</v>
      </c>
      <c r="B98" s="94"/>
      <c r="C98" s="95"/>
      <c r="D98" s="275" t="s">
        <v>95</v>
      </c>
      <c r="E98" s="275"/>
      <c r="F98" s="275"/>
      <c r="G98" s="275"/>
      <c r="H98" s="275"/>
      <c r="I98" s="96"/>
      <c r="J98" s="275" t="s">
        <v>96</v>
      </c>
      <c r="K98" s="275"/>
      <c r="L98" s="275"/>
      <c r="M98" s="275"/>
      <c r="N98" s="275"/>
      <c r="O98" s="275"/>
      <c r="P98" s="275"/>
      <c r="Q98" s="275"/>
      <c r="R98" s="275"/>
      <c r="S98" s="275"/>
      <c r="T98" s="275"/>
      <c r="U98" s="275"/>
      <c r="V98" s="275"/>
      <c r="W98" s="275"/>
      <c r="X98" s="275"/>
      <c r="Y98" s="275"/>
      <c r="Z98" s="275"/>
      <c r="AA98" s="275"/>
      <c r="AB98" s="275"/>
      <c r="AC98" s="275"/>
      <c r="AD98" s="275"/>
      <c r="AE98" s="275"/>
      <c r="AF98" s="275"/>
      <c r="AG98" s="276">
        <f>'004 - Oprava schodiště'!J30</f>
        <v>0</v>
      </c>
      <c r="AH98" s="277"/>
      <c r="AI98" s="277"/>
      <c r="AJ98" s="277"/>
      <c r="AK98" s="277"/>
      <c r="AL98" s="277"/>
      <c r="AM98" s="277"/>
      <c r="AN98" s="276">
        <f t="shared" si="0"/>
        <v>0</v>
      </c>
      <c r="AO98" s="277"/>
      <c r="AP98" s="277"/>
      <c r="AQ98" s="97" t="s">
        <v>85</v>
      </c>
      <c r="AR98" s="98"/>
      <c r="AS98" s="99">
        <v>0</v>
      </c>
      <c r="AT98" s="100">
        <f t="shared" si="1"/>
        <v>0</v>
      </c>
      <c r="AU98" s="101">
        <f>'004 - Oprava schodiště'!P128</f>
        <v>0</v>
      </c>
      <c r="AV98" s="100">
        <f>'004 - Oprava schodiště'!J33</f>
        <v>0</v>
      </c>
      <c r="AW98" s="100">
        <f>'004 - Oprava schodiště'!J34</f>
        <v>0</v>
      </c>
      <c r="AX98" s="100">
        <f>'004 - Oprava schodiště'!J35</f>
        <v>0</v>
      </c>
      <c r="AY98" s="100">
        <f>'004 - Oprava schodiště'!J36</f>
        <v>0</v>
      </c>
      <c r="AZ98" s="100">
        <f>'004 - Oprava schodiště'!F33</f>
        <v>0</v>
      </c>
      <c r="BA98" s="100">
        <f>'004 - Oprava schodiště'!F34</f>
        <v>0</v>
      </c>
      <c r="BB98" s="100">
        <f>'004 - Oprava schodiště'!F35</f>
        <v>0</v>
      </c>
      <c r="BC98" s="100">
        <f>'004 - Oprava schodiště'!F36</f>
        <v>0</v>
      </c>
      <c r="BD98" s="102">
        <f>'004 - Oprava schodiště'!F37</f>
        <v>0</v>
      </c>
      <c r="BT98" s="103" t="s">
        <v>86</v>
      </c>
      <c r="BV98" s="103" t="s">
        <v>80</v>
      </c>
      <c r="BW98" s="103" t="s">
        <v>97</v>
      </c>
      <c r="BX98" s="103" t="s">
        <v>5</v>
      </c>
      <c r="CL98" s="103" t="s">
        <v>1</v>
      </c>
      <c r="CM98" s="103" t="s">
        <v>88</v>
      </c>
    </row>
    <row r="99" spans="1:91" s="7" customFormat="1" ht="16.5" customHeight="1">
      <c r="A99" s="93" t="s">
        <v>82</v>
      </c>
      <c r="B99" s="94"/>
      <c r="C99" s="95"/>
      <c r="D99" s="275" t="s">
        <v>98</v>
      </c>
      <c r="E99" s="275"/>
      <c r="F99" s="275"/>
      <c r="G99" s="275"/>
      <c r="H99" s="275"/>
      <c r="I99" s="96"/>
      <c r="J99" s="275" t="s">
        <v>99</v>
      </c>
      <c r="K99" s="275"/>
      <c r="L99" s="275"/>
      <c r="M99" s="275"/>
      <c r="N99" s="275"/>
      <c r="O99" s="275"/>
      <c r="P99" s="275"/>
      <c r="Q99" s="275"/>
      <c r="R99" s="275"/>
      <c r="S99" s="275"/>
      <c r="T99" s="275"/>
      <c r="U99" s="275"/>
      <c r="V99" s="275"/>
      <c r="W99" s="275"/>
      <c r="X99" s="275"/>
      <c r="Y99" s="275"/>
      <c r="Z99" s="275"/>
      <c r="AA99" s="275"/>
      <c r="AB99" s="275"/>
      <c r="AC99" s="275"/>
      <c r="AD99" s="275"/>
      <c r="AE99" s="275"/>
      <c r="AF99" s="275"/>
      <c r="AG99" s="276">
        <f>'005 - Klimatizace'!J30</f>
        <v>0</v>
      </c>
      <c r="AH99" s="277"/>
      <c r="AI99" s="277"/>
      <c r="AJ99" s="277"/>
      <c r="AK99" s="277"/>
      <c r="AL99" s="277"/>
      <c r="AM99" s="277"/>
      <c r="AN99" s="276">
        <f t="shared" si="0"/>
        <v>0</v>
      </c>
      <c r="AO99" s="277"/>
      <c r="AP99" s="277"/>
      <c r="AQ99" s="97" t="s">
        <v>85</v>
      </c>
      <c r="AR99" s="98"/>
      <c r="AS99" s="99">
        <v>0</v>
      </c>
      <c r="AT99" s="100">
        <f t="shared" si="1"/>
        <v>0</v>
      </c>
      <c r="AU99" s="101">
        <f>'005 - Klimatizace'!P121</f>
        <v>0</v>
      </c>
      <c r="AV99" s="100">
        <f>'005 - Klimatizace'!J33</f>
        <v>0</v>
      </c>
      <c r="AW99" s="100">
        <f>'005 - Klimatizace'!J34</f>
        <v>0</v>
      </c>
      <c r="AX99" s="100">
        <f>'005 - Klimatizace'!J35</f>
        <v>0</v>
      </c>
      <c r="AY99" s="100">
        <f>'005 - Klimatizace'!J36</f>
        <v>0</v>
      </c>
      <c r="AZ99" s="100">
        <f>'005 - Klimatizace'!F33</f>
        <v>0</v>
      </c>
      <c r="BA99" s="100">
        <f>'005 - Klimatizace'!F34</f>
        <v>0</v>
      </c>
      <c r="BB99" s="100">
        <f>'005 - Klimatizace'!F35</f>
        <v>0</v>
      </c>
      <c r="BC99" s="100">
        <f>'005 - Klimatizace'!F36</f>
        <v>0</v>
      </c>
      <c r="BD99" s="102">
        <f>'005 - Klimatizace'!F37</f>
        <v>0</v>
      </c>
      <c r="BT99" s="103" t="s">
        <v>86</v>
      </c>
      <c r="BV99" s="103" t="s">
        <v>80</v>
      </c>
      <c r="BW99" s="103" t="s">
        <v>100</v>
      </c>
      <c r="BX99" s="103" t="s">
        <v>5</v>
      </c>
      <c r="CL99" s="103" t="s">
        <v>1</v>
      </c>
      <c r="CM99" s="103" t="s">
        <v>88</v>
      </c>
    </row>
    <row r="100" spans="1:91" s="7" customFormat="1" ht="16.5" customHeight="1">
      <c r="A100" s="93" t="s">
        <v>82</v>
      </c>
      <c r="B100" s="94"/>
      <c r="C100" s="95"/>
      <c r="D100" s="275" t="s">
        <v>101</v>
      </c>
      <c r="E100" s="275"/>
      <c r="F100" s="275"/>
      <c r="G100" s="275"/>
      <c r="H100" s="275"/>
      <c r="I100" s="96"/>
      <c r="J100" s="275" t="s">
        <v>102</v>
      </c>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6">
        <f>'006 - Slaboproud'!J30</f>
        <v>0</v>
      </c>
      <c r="AH100" s="277"/>
      <c r="AI100" s="277"/>
      <c r="AJ100" s="277"/>
      <c r="AK100" s="277"/>
      <c r="AL100" s="277"/>
      <c r="AM100" s="277"/>
      <c r="AN100" s="276">
        <f t="shared" si="0"/>
        <v>0</v>
      </c>
      <c r="AO100" s="277"/>
      <c r="AP100" s="277"/>
      <c r="AQ100" s="97" t="s">
        <v>85</v>
      </c>
      <c r="AR100" s="98"/>
      <c r="AS100" s="99">
        <v>0</v>
      </c>
      <c r="AT100" s="100">
        <f t="shared" si="1"/>
        <v>0</v>
      </c>
      <c r="AU100" s="101">
        <f>'006 - Slaboproud'!P121</f>
        <v>0</v>
      </c>
      <c r="AV100" s="100">
        <f>'006 - Slaboproud'!J33</f>
        <v>0</v>
      </c>
      <c r="AW100" s="100">
        <f>'006 - Slaboproud'!J34</f>
        <v>0</v>
      </c>
      <c r="AX100" s="100">
        <f>'006 - Slaboproud'!J35</f>
        <v>0</v>
      </c>
      <c r="AY100" s="100">
        <f>'006 - Slaboproud'!J36</f>
        <v>0</v>
      </c>
      <c r="AZ100" s="100">
        <f>'006 - Slaboproud'!F33</f>
        <v>0</v>
      </c>
      <c r="BA100" s="100">
        <f>'006 - Slaboproud'!F34</f>
        <v>0</v>
      </c>
      <c r="BB100" s="100">
        <f>'006 - Slaboproud'!F35</f>
        <v>0</v>
      </c>
      <c r="BC100" s="100">
        <f>'006 - Slaboproud'!F36</f>
        <v>0</v>
      </c>
      <c r="BD100" s="102">
        <f>'006 - Slaboproud'!F37</f>
        <v>0</v>
      </c>
      <c r="BT100" s="103" t="s">
        <v>86</v>
      </c>
      <c r="BV100" s="103" t="s">
        <v>80</v>
      </c>
      <c r="BW100" s="103" t="s">
        <v>103</v>
      </c>
      <c r="BX100" s="103" t="s">
        <v>5</v>
      </c>
      <c r="CL100" s="103" t="s">
        <v>1</v>
      </c>
      <c r="CM100" s="103" t="s">
        <v>88</v>
      </c>
    </row>
    <row r="101" spans="1:91" s="7" customFormat="1" ht="16.5" customHeight="1">
      <c r="A101" s="93" t="s">
        <v>82</v>
      </c>
      <c r="B101" s="94"/>
      <c r="C101" s="95"/>
      <c r="D101" s="275" t="s">
        <v>104</v>
      </c>
      <c r="E101" s="275"/>
      <c r="F101" s="275"/>
      <c r="G101" s="275"/>
      <c r="H101" s="275"/>
      <c r="I101" s="96"/>
      <c r="J101" s="275" t="s">
        <v>105</v>
      </c>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6">
        <f>'007 - Silnoproudé rozvody...'!J30</f>
        <v>0</v>
      </c>
      <c r="AH101" s="277"/>
      <c r="AI101" s="277"/>
      <c r="AJ101" s="277"/>
      <c r="AK101" s="277"/>
      <c r="AL101" s="277"/>
      <c r="AM101" s="277"/>
      <c r="AN101" s="276">
        <f t="shared" si="0"/>
        <v>0</v>
      </c>
      <c r="AO101" s="277"/>
      <c r="AP101" s="277"/>
      <c r="AQ101" s="97" t="s">
        <v>85</v>
      </c>
      <c r="AR101" s="98"/>
      <c r="AS101" s="99">
        <v>0</v>
      </c>
      <c r="AT101" s="100">
        <f t="shared" si="1"/>
        <v>0</v>
      </c>
      <c r="AU101" s="101">
        <f>'007 - Silnoproudé rozvody...'!P177</f>
        <v>0</v>
      </c>
      <c r="AV101" s="100">
        <f>'007 - Silnoproudé rozvody...'!J33</f>
        <v>0</v>
      </c>
      <c r="AW101" s="100">
        <f>'007 - Silnoproudé rozvody...'!J34</f>
        <v>0</v>
      </c>
      <c r="AX101" s="100">
        <f>'007 - Silnoproudé rozvody...'!J35</f>
        <v>0</v>
      </c>
      <c r="AY101" s="100">
        <f>'007 - Silnoproudé rozvody...'!J36</f>
        <v>0</v>
      </c>
      <c r="AZ101" s="100">
        <f>'007 - Silnoproudé rozvody...'!F33</f>
        <v>0</v>
      </c>
      <c r="BA101" s="100">
        <f>'007 - Silnoproudé rozvody...'!F34</f>
        <v>0</v>
      </c>
      <c r="BB101" s="100">
        <f>'007 - Silnoproudé rozvody...'!F35</f>
        <v>0</v>
      </c>
      <c r="BC101" s="100">
        <f>'007 - Silnoproudé rozvody...'!F36</f>
        <v>0</v>
      </c>
      <c r="BD101" s="102">
        <f>'007 - Silnoproudé rozvody...'!F37</f>
        <v>0</v>
      </c>
      <c r="BT101" s="103" t="s">
        <v>86</v>
      </c>
      <c r="BV101" s="103" t="s">
        <v>80</v>
      </c>
      <c r="BW101" s="103" t="s">
        <v>106</v>
      </c>
      <c r="BX101" s="103" t="s">
        <v>5</v>
      </c>
      <c r="CL101" s="103" t="s">
        <v>1</v>
      </c>
      <c r="CM101" s="103" t="s">
        <v>88</v>
      </c>
    </row>
    <row r="102" spans="1:91" s="7" customFormat="1" ht="16.5" customHeight="1">
      <c r="A102" s="93" t="s">
        <v>82</v>
      </c>
      <c r="B102" s="94"/>
      <c r="C102" s="95"/>
      <c r="D102" s="275" t="s">
        <v>107</v>
      </c>
      <c r="E102" s="275"/>
      <c r="F102" s="275"/>
      <c r="G102" s="275"/>
      <c r="H102" s="275"/>
      <c r="I102" s="96"/>
      <c r="J102" s="275" t="s">
        <v>108</v>
      </c>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6">
        <f>'008 - Vedlejší a ostatní ...'!J30</f>
        <v>0</v>
      </c>
      <c r="AH102" s="277"/>
      <c r="AI102" s="277"/>
      <c r="AJ102" s="277"/>
      <c r="AK102" s="277"/>
      <c r="AL102" s="277"/>
      <c r="AM102" s="277"/>
      <c r="AN102" s="276">
        <f t="shared" si="0"/>
        <v>0</v>
      </c>
      <c r="AO102" s="277"/>
      <c r="AP102" s="277"/>
      <c r="AQ102" s="97" t="s">
        <v>109</v>
      </c>
      <c r="AR102" s="98"/>
      <c r="AS102" s="104">
        <v>0</v>
      </c>
      <c r="AT102" s="105">
        <f t="shared" si="1"/>
        <v>0</v>
      </c>
      <c r="AU102" s="106">
        <f>'008 - Vedlejší a ostatní ...'!P121</f>
        <v>0</v>
      </c>
      <c r="AV102" s="105">
        <f>'008 - Vedlejší a ostatní ...'!J33</f>
        <v>0</v>
      </c>
      <c r="AW102" s="105">
        <f>'008 - Vedlejší a ostatní ...'!J34</f>
        <v>0</v>
      </c>
      <c r="AX102" s="105">
        <f>'008 - Vedlejší a ostatní ...'!J35</f>
        <v>0</v>
      </c>
      <c r="AY102" s="105">
        <f>'008 - Vedlejší a ostatní ...'!J36</f>
        <v>0</v>
      </c>
      <c r="AZ102" s="105">
        <f>'008 - Vedlejší a ostatní ...'!F33</f>
        <v>0</v>
      </c>
      <c r="BA102" s="105">
        <f>'008 - Vedlejší a ostatní ...'!F34</f>
        <v>0</v>
      </c>
      <c r="BB102" s="105">
        <f>'008 - Vedlejší a ostatní ...'!F35</f>
        <v>0</v>
      </c>
      <c r="BC102" s="105">
        <f>'008 - Vedlejší a ostatní ...'!F36</f>
        <v>0</v>
      </c>
      <c r="BD102" s="107">
        <f>'008 - Vedlejší a ostatní ...'!F37</f>
        <v>0</v>
      </c>
      <c r="BT102" s="103" t="s">
        <v>86</v>
      </c>
      <c r="BV102" s="103" t="s">
        <v>80</v>
      </c>
      <c r="BW102" s="103" t="s">
        <v>110</v>
      </c>
      <c r="BX102" s="103" t="s">
        <v>5</v>
      </c>
      <c r="CL102" s="103" t="s">
        <v>1</v>
      </c>
      <c r="CM102" s="103" t="s">
        <v>88</v>
      </c>
    </row>
    <row r="103" spans="1:91" s="2" customFormat="1" ht="30" customHeight="1">
      <c r="A103" s="34"/>
      <c r="B103" s="35"/>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9"/>
      <c r="AS103" s="34"/>
      <c r="AT103" s="34"/>
      <c r="AU103" s="34"/>
      <c r="AV103" s="34"/>
      <c r="AW103" s="34"/>
      <c r="AX103" s="34"/>
      <c r="AY103" s="34"/>
      <c r="AZ103" s="34"/>
      <c r="BA103" s="34"/>
      <c r="BB103" s="34"/>
      <c r="BC103" s="34"/>
      <c r="BD103" s="34"/>
      <c r="BE103" s="34"/>
    </row>
    <row r="104" spans="1:91" s="2" customFormat="1" ht="6.95" customHeight="1">
      <c r="A104" s="34"/>
      <c r="B104" s="54"/>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39"/>
      <c r="AS104" s="34"/>
      <c r="AT104" s="34"/>
      <c r="AU104" s="34"/>
      <c r="AV104" s="34"/>
      <c r="AW104" s="34"/>
      <c r="AX104" s="34"/>
      <c r="AY104" s="34"/>
      <c r="AZ104" s="34"/>
      <c r="BA104" s="34"/>
      <c r="BB104" s="34"/>
      <c r="BC104" s="34"/>
      <c r="BD104" s="34"/>
      <c r="BE104" s="34"/>
    </row>
  </sheetData>
  <sheetProtection algorithmName="SHA-512" hashValue="Jk15kIJt/ycXPr0uBztjkp7I4DpjHxE9GZDcN6qnXzvgKYZpvbcOcEEoYdPUqPicR70kMjU6t/agn7mCOSF5HA==" saltValue="LzaZJ+67M5psIocmM0c4spZyvZWEhQNpZYFYkz1mL1zlErmozOG7SReVROIzRuXA/OpX0spnZlYIjcff5LrIeA==" spinCount="100000" sheet="1" objects="1" scenarios="1" formatColumns="0" formatRows="0"/>
  <mergeCells count="70">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2:AP102"/>
    <mergeCell ref="AG102:AM102"/>
    <mergeCell ref="D102:H102"/>
    <mergeCell ref="J102:AF102"/>
    <mergeCell ref="AG94:AM94"/>
    <mergeCell ref="AN94:AP94"/>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1 - Stavební část 2NP'!C2" display="/"/>
    <hyperlink ref="A96" location="'002 - Stavební část 1NP'!C2" display="/"/>
    <hyperlink ref="A97" location="'003 - Stavební část 1PP'!C2" display="/"/>
    <hyperlink ref="A98" location="'004 - Oprava schodiště'!C2" display="/"/>
    <hyperlink ref="A99" location="'005 - Klimatizace'!C2" display="/"/>
    <hyperlink ref="A100" location="'006 - Slaboproud'!C2" display="/"/>
    <hyperlink ref="A101" location="'007 - Silnoproudé rozvody...'!C2" display="/"/>
    <hyperlink ref="A102" location="'008 - Vedlejší a ostatní ...'!C2" display="/"/>
  </hyperlinks>
  <pageMargins left="0.39374999999999999" right="0.39374999999999999" top="0.39374999999999999" bottom="0.39374999999999999" header="0" footer="0"/>
  <pageSetup paperSize="9" scale="75"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3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87</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113</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114</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ROUND(J143,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ROUND((SUM(BE143:BE636)),  2)</f>
        <v>0</v>
      </c>
      <c r="G33" s="34"/>
      <c r="H33" s="34"/>
      <c r="I33" s="124">
        <v>0.21</v>
      </c>
      <c r="J33" s="123">
        <f>ROUND(((SUM(BE143:BE636))*I33),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ROUND((SUM(BF143:BF636)),  2)</f>
        <v>0</v>
      </c>
      <c r="G34" s="34"/>
      <c r="H34" s="34"/>
      <c r="I34" s="124">
        <v>0.15</v>
      </c>
      <c r="J34" s="123">
        <f>ROUND(((SUM(BF143:BF636))*I34),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ROUND((SUM(BG143:BG636)),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ROUND((SUM(BH143:BH636)),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ROUND((SUM(BI143:BI636)),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001 - Stavební část 2NP</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J143</f>
        <v>0</v>
      </c>
      <c r="K96" s="36"/>
      <c r="L96" s="51"/>
      <c r="S96" s="34"/>
      <c r="T96" s="34"/>
      <c r="U96" s="34"/>
      <c r="V96" s="34"/>
      <c r="W96" s="34"/>
      <c r="X96" s="34"/>
      <c r="Y96" s="34"/>
      <c r="Z96" s="34"/>
      <c r="AA96" s="34"/>
      <c r="AB96" s="34"/>
      <c r="AC96" s="34"/>
      <c r="AD96" s="34"/>
      <c r="AE96" s="34"/>
      <c r="AU96" s="17" t="s">
        <v>120</v>
      </c>
    </row>
    <row r="97" spans="2:12" s="9" customFormat="1" ht="24.95" customHeight="1">
      <c r="B97" s="147"/>
      <c r="C97" s="148"/>
      <c r="D97" s="149" t="s">
        <v>121</v>
      </c>
      <c r="E97" s="150"/>
      <c r="F97" s="150"/>
      <c r="G97" s="150"/>
      <c r="H97" s="150"/>
      <c r="I97" s="150"/>
      <c r="J97" s="151">
        <f>J144</f>
        <v>0</v>
      </c>
      <c r="K97" s="148"/>
      <c r="L97" s="152"/>
    </row>
    <row r="98" spans="2:12" s="10" customFormat="1" ht="19.899999999999999" customHeight="1">
      <c r="B98" s="153"/>
      <c r="C98" s="154"/>
      <c r="D98" s="155" t="s">
        <v>122</v>
      </c>
      <c r="E98" s="156"/>
      <c r="F98" s="156"/>
      <c r="G98" s="156"/>
      <c r="H98" s="156"/>
      <c r="I98" s="156"/>
      <c r="J98" s="157">
        <f>J145</f>
        <v>0</v>
      </c>
      <c r="K98" s="154"/>
      <c r="L98" s="158"/>
    </row>
    <row r="99" spans="2:12" s="10" customFormat="1" ht="19.899999999999999" customHeight="1">
      <c r="B99" s="153"/>
      <c r="C99" s="154"/>
      <c r="D99" s="155" t="s">
        <v>123</v>
      </c>
      <c r="E99" s="156"/>
      <c r="F99" s="156"/>
      <c r="G99" s="156"/>
      <c r="H99" s="156"/>
      <c r="I99" s="156"/>
      <c r="J99" s="157">
        <f>J158</f>
        <v>0</v>
      </c>
      <c r="K99" s="154"/>
      <c r="L99" s="158"/>
    </row>
    <row r="100" spans="2:12" s="10" customFormat="1" ht="19.899999999999999" customHeight="1">
      <c r="B100" s="153"/>
      <c r="C100" s="154"/>
      <c r="D100" s="155" t="s">
        <v>124</v>
      </c>
      <c r="E100" s="156"/>
      <c r="F100" s="156"/>
      <c r="G100" s="156"/>
      <c r="H100" s="156"/>
      <c r="I100" s="156"/>
      <c r="J100" s="157">
        <f>J198</f>
        <v>0</v>
      </c>
      <c r="K100" s="154"/>
      <c r="L100" s="158"/>
    </row>
    <row r="101" spans="2:12" s="10" customFormat="1" ht="19.899999999999999" customHeight="1">
      <c r="B101" s="153"/>
      <c r="C101" s="154"/>
      <c r="D101" s="155" t="s">
        <v>125</v>
      </c>
      <c r="E101" s="156"/>
      <c r="F101" s="156"/>
      <c r="G101" s="156"/>
      <c r="H101" s="156"/>
      <c r="I101" s="156"/>
      <c r="J101" s="157">
        <f>J280</f>
        <v>0</v>
      </c>
      <c r="K101" s="154"/>
      <c r="L101" s="158"/>
    </row>
    <row r="102" spans="2:12" s="10" customFormat="1" ht="19.899999999999999" customHeight="1">
      <c r="B102" s="153"/>
      <c r="C102" s="154"/>
      <c r="D102" s="155" t="s">
        <v>126</v>
      </c>
      <c r="E102" s="156"/>
      <c r="F102" s="156"/>
      <c r="G102" s="156"/>
      <c r="H102" s="156"/>
      <c r="I102" s="156"/>
      <c r="J102" s="157">
        <f>J313</f>
        <v>0</v>
      </c>
      <c r="K102" s="154"/>
      <c r="L102" s="158"/>
    </row>
    <row r="103" spans="2:12" s="10" customFormat="1" ht="19.899999999999999" customHeight="1">
      <c r="B103" s="153"/>
      <c r="C103" s="154"/>
      <c r="D103" s="155" t="s">
        <v>127</v>
      </c>
      <c r="E103" s="156"/>
      <c r="F103" s="156"/>
      <c r="G103" s="156"/>
      <c r="H103" s="156"/>
      <c r="I103" s="156"/>
      <c r="J103" s="157">
        <f>J328</f>
        <v>0</v>
      </c>
      <c r="K103" s="154"/>
      <c r="L103" s="158"/>
    </row>
    <row r="104" spans="2:12" s="9" customFormat="1" ht="24.95" customHeight="1">
      <c r="B104" s="147"/>
      <c r="C104" s="148"/>
      <c r="D104" s="149" t="s">
        <v>128</v>
      </c>
      <c r="E104" s="150"/>
      <c r="F104" s="150"/>
      <c r="G104" s="150"/>
      <c r="H104" s="150"/>
      <c r="I104" s="150"/>
      <c r="J104" s="151">
        <f>J330</f>
        <v>0</v>
      </c>
      <c r="K104" s="148"/>
      <c r="L104" s="152"/>
    </row>
    <row r="105" spans="2:12" s="10" customFormat="1" ht="19.899999999999999" customHeight="1">
      <c r="B105" s="153"/>
      <c r="C105" s="154"/>
      <c r="D105" s="155" t="s">
        <v>129</v>
      </c>
      <c r="E105" s="156"/>
      <c r="F105" s="156"/>
      <c r="G105" s="156"/>
      <c r="H105" s="156"/>
      <c r="I105" s="156"/>
      <c r="J105" s="157">
        <f>J331</f>
        <v>0</v>
      </c>
      <c r="K105" s="154"/>
      <c r="L105" s="158"/>
    </row>
    <row r="106" spans="2:12" s="10" customFormat="1" ht="19.899999999999999" customHeight="1">
      <c r="B106" s="153"/>
      <c r="C106" s="154"/>
      <c r="D106" s="155" t="s">
        <v>130</v>
      </c>
      <c r="E106" s="156"/>
      <c r="F106" s="156"/>
      <c r="G106" s="156"/>
      <c r="H106" s="156"/>
      <c r="I106" s="156"/>
      <c r="J106" s="157">
        <f>J336</f>
        <v>0</v>
      </c>
      <c r="K106" s="154"/>
      <c r="L106" s="158"/>
    </row>
    <row r="107" spans="2:12" s="10" customFormat="1" ht="19.899999999999999" customHeight="1">
      <c r="B107" s="153"/>
      <c r="C107" s="154"/>
      <c r="D107" s="155" t="s">
        <v>131</v>
      </c>
      <c r="E107" s="156"/>
      <c r="F107" s="156"/>
      <c r="G107" s="156"/>
      <c r="H107" s="156"/>
      <c r="I107" s="156"/>
      <c r="J107" s="157">
        <f>J358</f>
        <v>0</v>
      </c>
      <c r="K107" s="154"/>
      <c r="L107" s="158"/>
    </row>
    <row r="108" spans="2:12" s="10" customFormat="1" ht="19.899999999999999" customHeight="1">
      <c r="B108" s="153"/>
      <c r="C108" s="154"/>
      <c r="D108" s="155" t="s">
        <v>132</v>
      </c>
      <c r="E108" s="156"/>
      <c r="F108" s="156"/>
      <c r="G108" s="156"/>
      <c r="H108" s="156"/>
      <c r="I108" s="156"/>
      <c r="J108" s="157">
        <f>J371</f>
        <v>0</v>
      </c>
      <c r="K108" s="154"/>
      <c r="L108" s="158"/>
    </row>
    <row r="109" spans="2:12" s="10" customFormat="1" ht="19.899999999999999" customHeight="1">
      <c r="B109" s="153"/>
      <c r="C109" s="154"/>
      <c r="D109" s="155" t="s">
        <v>133</v>
      </c>
      <c r="E109" s="156"/>
      <c r="F109" s="156"/>
      <c r="G109" s="156"/>
      <c r="H109" s="156"/>
      <c r="I109" s="156"/>
      <c r="J109" s="157">
        <f>J414</f>
        <v>0</v>
      </c>
      <c r="K109" s="154"/>
      <c r="L109" s="158"/>
    </row>
    <row r="110" spans="2:12" s="10" customFormat="1" ht="19.899999999999999" customHeight="1">
      <c r="B110" s="153"/>
      <c r="C110" s="154"/>
      <c r="D110" s="155" t="s">
        <v>134</v>
      </c>
      <c r="E110" s="156"/>
      <c r="F110" s="156"/>
      <c r="G110" s="156"/>
      <c r="H110" s="156"/>
      <c r="I110" s="156"/>
      <c r="J110" s="157">
        <f>J418</f>
        <v>0</v>
      </c>
      <c r="K110" s="154"/>
      <c r="L110" s="158"/>
    </row>
    <row r="111" spans="2:12" s="10" customFormat="1" ht="19.899999999999999" customHeight="1">
      <c r="B111" s="153"/>
      <c r="C111" s="154"/>
      <c r="D111" s="155" t="s">
        <v>135</v>
      </c>
      <c r="E111" s="156"/>
      <c r="F111" s="156"/>
      <c r="G111" s="156"/>
      <c r="H111" s="156"/>
      <c r="I111" s="156"/>
      <c r="J111" s="157">
        <f>J433</f>
        <v>0</v>
      </c>
      <c r="K111" s="154"/>
      <c r="L111" s="158"/>
    </row>
    <row r="112" spans="2:12" s="10" customFormat="1" ht="19.899999999999999" customHeight="1">
      <c r="B112" s="153"/>
      <c r="C112" s="154"/>
      <c r="D112" s="155" t="s">
        <v>136</v>
      </c>
      <c r="E112" s="156"/>
      <c r="F112" s="156"/>
      <c r="G112" s="156"/>
      <c r="H112" s="156"/>
      <c r="I112" s="156"/>
      <c r="J112" s="157">
        <f>J452</f>
        <v>0</v>
      </c>
      <c r="K112" s="154"/>
      <c r="L112" s="158"/>
    </row>
    <row r="113" spans="1:31" s="10" customFormat="1" ht="19.899999999999999" customHeight="1">
      <c r="B113" s="153"/>
      <c r="C113" s="154"/>
      <c r="D113" s="155" t="s">
        <v>137</v>
      </c>
      <c r="E113" s="156"/>
      <c r="F113" s="156"/>
      <c r="G113" s="156"/>
      <c r="H113" s="156"/>
      <c r="I113" s="156"/>
      <c r="J113" s="157">
        <f>J456</f>
        <v>0</v>
      </c>
      <c r="K113" s="154"/>
      <c r="L113" s="158"/>
    </row>
    <row r="114" spans="1:31" s="10" customFormat="1" ht="19.899999999999999" customHeight="1">
      <c r="B114" s="153"/>
      <c r="C114" s="154"/>
      <c r="D114" s="155" t="s">
        <v>138</v>
      </c>
      <c r="E114" s="156"/>
      <c r="F114" s="156"/>
      <c r="G114" s="156"/>
      <c r="H114" s="156"/>
      <c r="I114" s="156"/>
      <c r="J114" s="157">
        <f>J466</f>
        <v>0</v>
      </c>
      <c r="K114" s="154"/>
      <c r="L114" s="158"/>
    </row>
    <row r="115" spans="1:31" s="10" customFormat="1" ht="19.899999999999999" customHeight="1">
      <c r="B115" s="153"/>
      <c r="C115" s="154"/>
      <c r="D115" s="155" t="s">
        <v>139</v>
      </c>
      <c r="E115" s="156"/>
      <c r="F115" s="156"/>
      <c r="G115" s="156"/>
      <c r="H115" s="156"/>
      <c r="I115" s="156"/>
      <c r="J115" s="157">
        <f>J471</f>
        <v>0</v>
      </c>
      <c r="K115" s="154"/>
      <c r="L115" s="158"/>
    </row>
    <row r="116" spans="1:31" s="10" customFormat="1" ht="19.899999999999999" customHeight="1">
      <c r="B116" s="153"/>
      <c r="C116" s="154"/>
      <c r="D116" s="155" t="s">
        <v>140</v>
      </c>
      <c r="E116" s="156"/>
      <c r="F116" s="156"/>
      <c r="G116" s="156"/>
      <c r="H116" s="156"/>
      <c r="I116" s="156"/>
      <c r="J116" s="157">
        <f>J490</f>
        <v>0</v>
      </c>
      <c r="K116" s="154"/>
      <c r="L116" s="158"/>
    </row>
    <row r="117" spans="1:31" s="10" customFormat="1" ht="19.899999999999999" customHeight="1">
      <c r="B117" s="153"/>
      <c r="C117" s="154"/>
      <c r="D117" s="155" t="s">
        <v>141</v>
      </c>
      <c r="E117" s="156"/>
      <c r="F117" s="156"/>
      <c r="G117" s="156"/>
      <c r="H117" s="156"/>
      <c r="I117" s="156"/>
      <c r="J117" s="157">
        <f>J523</f>
        <v>0</v>
      </c>
      <c r="K117" s="154"/>
      <c r="L117" s="158"/>
    </row>
    <row r="118" spans="1:31" s="10" customFormat="1" ht="19.899999999999999" customHeight="1">
      <c r="B118" s="153"/>
      <c r="C118" s="154"/>
      <c r="D118" s="155" t="s">
        <v>142</v>
      </c>
      <c r="E118" s="156"/>
      <c r="F118" s="156"/>
      <c r="G118" s="156"/>
      <c r="H118" s="156"/>
      <c r="I118" s="156"/>
      <c r="J118" s="157">
        <f>J539</f>
        <v>0</v>
      </c>
      <c r="K118" s="154"/>
      <c r="L118" s="158"/>
    </row>
    <row r="119" spans="1:31" s="10" customFormat="1" ht="19.899999999999999" customHeight="1">
      <c r="B119" s="153"/>
      <c r="C119" s="154"/>
      <c r="D119" s="155" t="s">
        <v>143</v>
      </c>
      <c r="E119" s="156"/>
      <c r="F119" s="156"/>
      <c r="G119" s="156"/>
      <c r="H119" s="156"/>
      <c r="I119" s="156"/>
      <c r="J119" s="157">
        <f>J563</f>
        <v>0</v>
      </c>
      <c r="K119" s="154"/>
      <c r="L119" s="158"/>
    </row>
    <row r="120" spans="1:31" s="10" customFormat="1" ht="19.899999999999999" customHeight="1">
      <c r="B120" s="153"/>
      <c r="C120" s="154"/>
      <c r="D120" s="155" t="s">
        <v>144</v>
      </c>
      <c r="E120" s="156"/>
      <c r="F120" s="156"/>
      <c r="G120" s="156"/>
      <c r="H120" s="156"/>
      <c r="I120" s="156"/>
      <c r="J120" s="157">
        <f>J585</f>
        <v>0</v>
      </c>
      <c r="K120" s="154"/>
      <c r="L120" s="158"/>
    </row>
    <row r="121" spans="1:31" s="10" customFormat="1" ht="19.899999999999999" customHeight="1">
      <c r="B121" s="153"/>
      <c r="C121" s="154"/>
      <c r="D121" s="155" t="s">
        <v>145</v>
      </c>
      <c r="E121" s="156"/>
      <c r="F121" s="156"/>
      <c r="G121" s="156"/>
      <c r="H121" s="156"/>
      <c r="I121" s="156"/>
      <c r="J121" s="157">
        <f>J623</f>
        <v>0</v>
      </c>
      <c r="K121" s="154"/>
      <c r="L121" s="158"/>
    </row>
    <row r="122" spans="1:31" s="10" customFormat="1" ht="19.899999999999999" customHeight="1">
      <c r="B122" s="153"/>
      <c r="C122" s="154"/>
      <c r="D122" s="155" t="s">
        <v>146</v>
      </c>
      <c r="E122" s="156"/>
      <c r="F122" s="156"/>
      <c r="G122" s="156"/>
      <c r="H122" s="156"/>
      <c r="I122" s="156"/>
      <c r="J122" s="157">
        <f>J626</f>
        <v>0</v>
      </c>
      <c r="K122" s="154"/>
      <c r="L122" s="158"/>
    </row>
    <row r="123" spans="1:31" s="10" customFormat="1" ht="19.899999999999999" customHeight="1">
      <c r="B123" s="153"/>
      <c r="C123" s="154"/>
      <c r="D123" s="155" t="s">
        <v>147</v>
      </c>
      <c r="E123" s="156"/>
      <c r="F123" s="156"/>
      <c r="G123" s="156"/>
      <c r="H123" s="156"/>
      <c r="I123" s="156"/>
      <c r="J123" s="157">
        <f>J633</f>
        <v>0</v>
      </c>
      <c r="K123" s="154"/>
      <c r="L123" s="158"/>
    </row>
    <row r="124" spans="1:31" s="2" customFormat="1" ht="21.7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31" s="2" customFormat="1" ht="6.95" customHeight="1">
      <c r="A125" s="34"/>
      <c r="B125" s="54"/>
      <c r="C125" s="55"/>
      <c r="D125" s="55"/>
      <c r="E125" s="55"/>
      <c r="F125" s="55"/>
      <c r="G125" s="55"/>
      <c r="H125" s="55"/>
      <c r="I125" s="55"/>
      <c r="J125" s="55"/>
      <c r="K125" s="55"/>
      <c r="L125" s="51"/>
      <c r="S125" s="34"/>
      <c r="T125" s="34"/>
      <c r="U125" s="34"/>
      <c r="V125" s="34"/>
      <c r="W125" s="34"/>
      <c r="X125" s="34"/>
      <c r="Y125" s="34"/>
      <c r="Z125" s="34"/>
      <c r="AA125" s="34"/>
      <c r="AB125" s="34"/>
      <c r="AC125" s="34"/>
      <c r="AD125" s="34"/>
      <c r="AE125" s="34"/>
    </row>
    <row r="129" spans="1:63" s="2" customFormat="1" ht="6.95" customHeight="1">
      <c r="A129" s="34"/>
      <c r="B129" s="56"/>
      <c r="C129" s="57"/>
      <c r="D129" s="57"/>
      <c r="E129" s="57"/>
      <c r="F129" s="57"/>
      <c r="G129" s="57"/>
      <c r="H129" s="57"/>
      <c r="I129" s="57"/>
      <c r="J129" s="57"/>
      <c r="K129" s="57"/>
      <c r="L129" s="51"/>
      <c r="S129" s="34"/>
      <c r="T129" s="34"/>
      <c r="U129" s="34"/>
      <c r="V129" s="34"/>
      <c r="W129" s="34"/>
      <c r="X129" s="34"/>
      <c r="Y129" s="34"/>
      <c r="Z129" s="34"/>
      <c r="AA129" s="34"/>
      <c r="AB129" s="34"/>
      <c r="AC129" s="34"/>
      <c r="AD129" s="34"/>
      <c r="AE129" s="34"/>
    </row>
    <row r="130" spans="1:63" s="2" customFormat="1" ht="24.95" customHeight="1">
      <c r="A130" s="34"/>
      <c r="B130" s="35"/>
      <c r="C130" s="23" t="s">
        <v>148</v>
      </c>
      <c r="D130" s="36"/>
      <c r="E130" s="36"/>
      <c r="F130" s="36"/>
      <c r="G130" s="36"/>
      <c r="H130" s="36"/>
      <c r="I130" s="36"/>
      <c r="J130" s="36"/>
      <c r="K130" s="36"/>
      <c r="L130" s="51"/>
      <c r="S130" s="34"/>
      <c r="T130" s="34"/>
      <c r="U130" s="34"/>
      <c r="V130" s="34"/>
      <c r="W130" s="34"/>
      <c r="X130" s="34"/>
      <c r="Y130" s="34"/>
      <c r="Z130" s="34"/>
      <c r="AA130" s="34"/>
      <c r="AB130" s="34"/>
      <c r="AC130" s="34"/>
      <c r="AD130" s="34"/>
      <c r="AE130" s="34"/>
    </row>
    <row r="131" spans="1:63" s="2" customFormat="1" ht="6.95" customHeight="1">
      <c r="A131" s="34"/>
      <c r="B131" s="35"/>
      <c r="C131" s="36"/>
      <c r="D131" s="36"/>
      <c r="E131" s="36"/>
      <c r="F131" s="36"/>
      <c r="G131" s="36"/>
      <c r="H131" s="36"/>
      <c r="I131" s="36"/>
      <c r="J131" s="36"/>
      <c r="K131" s="36"/>
      <c r="L131" s="51"/>
      <c r="S131" s="34"/>
      <c r="T131" s="34"/>
      <c r="U131" s="34"/>
      <c r="V131" s="34"/>
      <c r="W131" s="34"/>
      <c r="X131" s="34"/>
      <c r="Y131" s="34"/>
      <c r="Z131" s="34"/>
      <c r="AA131" s="34"/>
      <c r="AB131" s="34"/>
      <c r="AC131" s="34"/>
      <c r="AD131" s="34"/>
      <c r="AE131" s="34"/>
    </row>
    <row r="132" spans="1:63" s="2" customFormat="1" ht="12" customHeight="1">
      <c r="A132" s="34"/>
      <c r="B132" s="35"/>
      <c r="C132" s="29" t="s">
        <v>16</v>
      </c>
      <c r="D132" s="36"/>
      <c r="E132" s="36"/>
      <c r="F132" s="36"/>
      <c r="G132" s="36"/>
      <c r="H132" s="36"/>
      <c r="I132" s="36"/>
      <c r="J132" s="36"/>
      <c r="K132" s="36"/>
      <c r="L132" s="51"/>
      <c r="S132" s="34"/>
      <c r="T132" s="34"/>
      <c r="U132" s="34"/>
      <c r="V132" s="34"/>
      <c r="W132" s="34"/>
      <c r="X132" s="34"/>
      <c r="Y132" s="34"/>
      <c r="Z132" s="34"/>
      <c r="AA132" s="34"/>
      <c r="AB132" s="34"/>
      <c r="AC132" s="34"/>
      <c r="AD132" s="34"/>
      <c r="AE132" s="34"/>
    </row>
    <row r="133" spans="1:63" s="2" customFormat="1" ht="16.5" customHeight="1">
      <c r="A133" s="34"/>
      <c r="B133" s="35"/>
      <c r="C133" s="36"/>
      <c r="D133" s="36"/>
      <c r="E133" s="307" t="str">
        <f>E7</f>
        <v>Praha Vršovice st.6 - oprava</v>
      </c>
      <c r="F133" s="308"/>
      <c r="G133" s="308"/>
      <c r="H133" s="308"/>
      <c r="I133" s="36"/>
      <c r="J133" s="36"/>
      <c r="K133" s="36"/>
      <c r="L133" s="51"/>
      <c r="S133" s="34"/>
      <c r="T133" s="34"/>
      <c r="U133" s="34"/>
      <c r="V133" s="34"/>
      <c r="W133" s="34"/>
      <c r="X133" s="34"/>
      <c r="Y133" s="34"/>
      <c r="Z133" s="34"/>
      <c r="AA133" s="34"/>
      <c r="AB133" s="34"/>
      <c r="AC133" s="34"/>
      <c r="AD133" s="34"/>
      <c r="AE133" s="34"/>
    </row>
    <row r="134" spans="1:63" s="2" customFormat="1" ht="12" customHeight="1">
      <c r="A134" s="34"/>
      <c r="B134" s="35"/>
      <c r="C134" s="29" t="s">
        <v>112</v>
      </c>
      <c r="D134" s="36"/>
      <c r="E134" s="36"/>
      <c r="F134" s="36"/>
      <c r="G134" s="36"/>
      <c r="H134" s="36"/>
      <c r="I134" s="36"/>
      <c r="J134" s="36"/>
      <c r="K134" s="36"/>
      <c r="L134" s="51"/>
      <c r="S134" s="34"/>
      <c r="T134" s="34"/>
      <c r="U134" s="34"/>
      <c r="V134" s="34"/>
      <c r="W134" s="34"/>
      <c r="X134" s="34"/>
      <c r="Y134" s="34"/>
      <c r="Z134" s="34"/>
      <c r="AA134" s="34"/>
      <c r="AB134" s="34"/>
      <c r="AC134" s="34"/>
      <c r="AD134" s="34"/>
      <c r="AE134" s="34"/>
    </row>
    <row r="135" spans="1:63" s="2" customFormat="1" ht="16.5" customHeight="1">
      <c r="A135" s="34"/>
      <c r="B135" s="35"/>
      <c r="C135" s="36"/>
      <c r="D135" s="36"/>
      <c r="E135" s="259" t="str">
        <f>E9</f>
        <v>001 - Stavební část 2NP</v>
      </c>
      <c r="F135" s="309"/>
      <c r="G135" s="309"/>
      <c r="H135" s="309"/>
      <c r="I135" s="36"/>
      <c r="J135" s="36"/>
      <c r="K135" s="36"/>
      <c r="L135" s="51"/>
      <c r="S135" s="34"/>
      <c r="T135" s="34"/>
      <c r="U135" s="34"/>
      <c r="V135" s="34"/>
      <c r="W135" s="34"/>
      <c r="X135" s="34"/>
      <c r="Y135" s="34"/>
      <c r="Z135" s="34"/>
      <c r="AA135" s="34"/>
      <c r="AB135" s="34"/>
      <c r="AC135" s="34"/>
      <c r="AD135" s="34"/>
      <c r="AE135" s="34"/>
    </row>
    <row r="136" spans="1:63" s="2" customFormat="1" ht="6.95" customHeight="1">
      <c r="A136" s="34"/>
      <c r="B136" s="35"/>
      <c r="C136" s="36"/>
      <c r="D136" s="36"/>
      <c r="E136" s="36"/>
      <c r="F136" s="36"/>
      <c r="G136" s="36"/>
      <c r="H136" s="36"/>
      <c r="I136" s="36"/>
      <c r="J136" s="36"/>
      <c r="K136" s="36"/>
      <c r="L136" s="51"/>
      <c r="S136" s="34"/>
      <c r="T136" s="34"/>
      <c r="U136" s="34"/>
      <c r="V136" s="34"/>
      <c r="W136" s="34"/>
      <c r="X136" s="34"/>
      <c r="Y136" s="34"/>
      <c r="Z136" s="34"/>
      <c r="AA136" s="34"/>
      <c r="AB136" s="34"/>
      <c r="AC136" s="34"/>
      <c r="AD136" s="34"/>
      <c r="AE136" s="34"/>
    </row>
    <row r="137" spans="1:63" s="2" customFormat="1" ht="12" customHeight="1">
      <c r="A137" s="34"/>
      <c r="B137" s="35"/>
      <c r="C137" s="29" t="s">
        <v>20</v>
      </c>
      <c r="D137" s="36"/>
      <c r="E137" s="36"/>
      <c r="F137" s="27" t="str">
        <f>F12</f>
        <v>Praha Vršovice</v>
      </c>
      <c r="G137" s="36"/>
      <c r="H137" s="36"/>
      <c r="I137" s="29" t="s">
        <v>22</v>
      </c>
      <c r="J137" s="66" t="str">
        <f>IF(J12="","",J12)</f>
        <v>30. 1. 2022</v>
      </c>
      <c r="K137" s="36"/>
      <c r="L137" s="51"/>
      <c r="S137" s="34"/>
      <c r="T137" s="34"/>
      <c r="U137" s="34"/>
      <c r="V137" s="34"/>
      <c r="W137" s="34"/>
      <c r="X137" s="34"/>
      <c r="Y137" s="34"/>
      <c r="Z137" s="34"/>
      <c r="AA137" s="34"/>
      <c r="AB137" s="34"/>
      <c r="AC137" s="34"/>
      <c r="AD137" s="34"/>
      <c r="AE137" s="34"/>
    </row>
    <row r="138" spans="1:63" s="2" customFormat="1" ht="6.95" customHeight="1">
      <c r="A138" s="34"/>
      <c r="B138" s="35"/>
      <c r="C138" s="36"/>
      <c r="D138" s="36"/>
      <c r="E138" s="36"/>
      <c r="F138" s="36"/>
      <c r="G138" s="36"/>
      <c r="H138" s="36"/>
      <c r="I138" s="36"/>
      <c r="J138" s="36"/>
      <c r="K138" s="36"/>
      <c r="L138" s="51"/>
      <c r="S138" s="34"/>
      <c r="T138" s="34"/>
      <c r="U138" s="34"/>
      <c r="V138" s="34"/>
      <c r="W138" s="34"/>
      <c r="X138" s="34"/>
      <c r="Y138" s="34"/>
      <c r="Z138" s="34"/>
      <c r="AA138" s="34"/>
      <c r="AB138" s="34"/>
      <c r="AC138" s="34"/>
      <c r="AD138" s="34"/>
      <c r="AE138" s="34"/>
    </row>
    <row r="139" spans="1:63" s="2" customFormat="1" ht="15.2" customHeight="1">
      <c r="A139" s="34"/>
      <c r="B139" s="35"/>
      <c r="C139" s="29" t="s">
        <v>24</v>
      </c>
      <c r="D139" s="36"/>
      <c r="E139" s="36"/>
      <c r="F139" s="27" t="str">
        <f>E15</f>
        <v>Správa železnic, státní organizace</v>
      </c>
      <c r="G139" s="36"/>
      <c r="H139" s="36"/>
      <c r="I139" s="29" t="s">
        <v>32</v>
      </c>
      <c r="J139" s="32" t="str">
        <f>E21</f>
        <v xml:space="preserve"> </v>
      </c>
      <c r="K139" s="36"/>
      <c r="L139" s="51"/>
      <c r="S139" s="34"/>
      <c r="T139" s="34"/>
      <c r="U139" s="34"/>
      <c r="V139" s="34"/>
      <c r="W139" s="34"/>
      <c r="X139" s="34"/>
      <c r="Y139" s="34"/>
      <c r="Z139" s="34"/>
      <c r="AA139" s="34"/>
      <c r="AB139" s="34"/>
      <c r="AC139" s="34"/>
      <c r="AD139" s="34"/>
      <c r="AE139" s="34"/>
    </row>
    <row r="140" spans="1:63" s="2" customFormat="1" ht="15.2" customHeight="1">
      <c r="A140" s="34"/>
      <c r="B140" s="35"/>
      <c r="C140" s="29" t="s">
        <v>30</v>
      </c>
      <c r="D140" s="36"/>
      <c r="E140" s="36"/>
      <c r="F140" s="27" t="str">
        <f>IF(E18="","",E18)</f>
        <v>Vyplň údaj</v>
      </c>
      <c r="G140" s="36"/>
      <c r="H140" s="36"/>
      <c r="I140" s="29" t="s">
        <v>35</v>
      </c>
      <c r="J140" s="32" t="str">
        <f>E24</f>
        <v>L. Ulrich, DiS</v>
      </c>
      <c r="K140" s="36"/>
      <c r="L140" s="51"/>
      <c r="S140" s="34"/>
      <c r="T140" s="34"/>
      <c r="U140" s="34"/>
      <c r="V140" s="34"/>
      <c r="W140" s="34"/>
      <c r="X140" s="34"/>
      <c r="Y140" s="34"/>
      <c r="Z140" s="34"/>
      <c r="AA140" s="34"/>
      <c r="AB140" s="34"/>
      <c r="AC140" s="34"/>
      <c r="AD140" s="34"/>
      <c r="AE140" s="34"/>
    </row>
    <row r="141" spans="1:63" s="2" customFormat="1" ht="10.35" customHeight="1">
      <c r="A141" s="34"/>
      <c r="B141" s="35"/>
      <c r="C141" s="36"/>
      <c r="D141" s="36"/>
      <c r="E141" s="36"/>
      <c r="F141" s="36"/>
      <c r="G141" s="36"/>
      <c r="H141" s="36"/>
      <c r="I141" s="36"/>
      <c r="J141" s="36"/>
      <c r="K141" s="36"/>
      <c r="L141" s="51"/>
      <c r="S141" s="34"/>
      <c r="T141" s="34"/>
      <c r="U141" s="34"/>
      <c r="V141" s="34"/>
      <c r="W141" s="34"/>
      <c r="X141" s="34"/>
      <c r="Y141" s="34"/>
      <c r="Z141" s="34"/>
      <c r="AA141" s="34"/>
      <c r="AB141" s="34"/>
      <c r="AC141" s="34"/>
      <c r="AD141" s="34"/>
      <c r="AE141" s="34"/>
    </row>
    <row r="142" spans="1:63" s="11" customFormat="1" ht="29.25" customHeight="1">
      <c r="A142" s="159"/>
      <c r="B142" s="160"/>
      <c r="C142" s="161" t="s">
        <v>149</v>
      </c>
      <c r="D142" s="162" t="s">
        <v>63</v>
      </c>
      <c r="E142" s="162" t="s">
        <v>59</v>
      </c>
      <c r="F142" s="162" t="s">
        <v>60</v>
      </c>
      <c r="G142" s="162" t="s">
        <v>150</v>
      </c>
      <c r="H142" s="162" t="s">
        <v>151</v>
      </c>
      <c r="I142" s="162" t="s">
        <v>152</v>
      </c>
      <c r="J142" s="163" t="s">
        <v>118</v>
      </c>
      <c r="K142" s="164" t="s">
        <v>153</v>
      </c>
      <c r="L142" s="165"/>
      <c r="M142" s="75" t="s">
        <v>1</v>
      </c>
      <c r="N142" s="76" t="s">
        <v>42</v>
      </c>
      <c r="O142" s="76" t="s">
        <v>154</v>
      </c>
      <c r="P142" s="76" t="s">
        <v>155</v>
      </c>
      <c r="Q142" s="76" t="s">
        <v>156</v>
      </c>
      <c r="R142" s="76" t="s">
        <v>157</v>
      </c>
      <c r="S142" s="76" t="s">
        <v>158</v>
      </c>
      <c r="T142" s="77" t="s">
        <v>159</v>
      </c>
      <c r="U142" s="159"/>
      <c r="V142" s="159"/>
      <c r="W142" s="159"/>
      <c r="X142" s="159"/>
      <c r="Y142" s="159"/>
      <c r="Z142" s="159"/>
      <c r="AA142" s="159"/>
      <c r="AB142" s="159"/>
      <c r="AC142" s="159"/>
      <c r="AD142" s="159"/>
      <c r="AE142" s="159"/>
    </row>
    <row r="143" spans="1:63" s="2" customFormat="1" ht="22.9" customHeight="1">
      <c r="A143" s="34"/>
      <c r="B143" s="35"/>
      <c r="C143" s="82" t="s">
        <v>160</v>
      </c>
      <c r="D143" s="36"/>
      <c r="E143" s="36"/>
      <c r="F143" s="36"/>
      <c r="G143" s="36"/>
      <c r="H143" s="36"/>
      <c r="I143" s="36"/>
      <c r="J143" s="166">
        <f>BK143</f>
        <v>0</v>
      </c>
      <c r="K143" s="36"/>
      <c r="L143" s="39"/>
      <c r="M143" s="78"/>
      <c r="N143" s="167"/>
      <c r="O143" s="79"/>
      <c r="P143" s="168">
        <f>P144+P330</f>
        <v>0</v>
      </c>
      <c r="Q143" s="79"/>
      <c r="R143" s="168">
        <f>R144+R330</f>
        <v>196.69326339899999</v>
      </c>
      <c r="S143" s="79"/>
      <c r="T143" s="169">
        <f>T144+T330</f>
        <v>321.32389052000002</v>
      </c>
      <c r="U143" s="34"/>
      <c r="V143" s="34"/>
      <c r="W143" s="34"/>
      <c r="X143" s="34"/>
      <c r="Y143" s="34"/>
      <c r="Z143" s="34"/>
      <c r="AA143" s="34"/>
      <c r="AB143" s="34"/>
      <c r="AC143" s="34"/>
      <c r="AD143" s="34"/>
      <c r="AE143" s="34"/>
      <c r="AT143" s="17" t="s">
        <v>77</v>
      </c>
      <c r="AU143" s="17" t="s">
        <v>120</v>
      </c>
      <c r="BK143" s="170">
        <f>BK144+BK330</f>
        <v>0</v>
      </c>
    </row>
    <row r="144" spans="1:63" s="12" customFormat="1" ht="25.9" customHeight="1">
      <c r="B144" s="171"/>
      <c r="C144" s="172"/>
      <c r="D144" s="173" t="s">
        <v>77</v>
      </c>
      <c r="E144" s="174" t="s">
        <v>161</v>
      </c>
      <c r="F144" s="174" t="s">
        <v>162</v>
      </c>
      <c r="G144" s="172"/>
      <c r="H144" s="172"/>
      <c r="I144" s="175"/>
      <c r="J144" s="176">
        <f>BK144</f>
        <v>0</v>
      </c>
      <c r="K144" s="172"/>
      <c r="L144" s="177"/>
      <c r="M144" s="178"/>
      <c r="N144" s="179"/>
      <c r="O144" s="179"/>
      <c r="P144" s="180">
        <f>P145+P158+P198+P280+P313+P328</f>
        <v>0</v>
      </c>
      <c r="Q144" s="179"/>
      <c r="R144" s="180">
        <f>R145+R158+R198+R280+R313+R328</f>
        <v>168.989663904</v>
      </c>
      <c r="S144" s="179"/>
      <c r="T144" s="181">
        <f>T145+T158+T198+T280+T313+T328</f>
        <v>302.27343000000002</v>
      </c>
      <c r="AR144" s="182" t="s">
        <v>86</v>
      </c>
      <c r="AT144" s="183" t="s">
        <v>77</v>
      </c>
      <c r="AU144" s="183" t="s">
        <v>78</v>
      </c>
      <c r="AY144" s="182" t="s">
        <v>163</v>
      </c>
      <c r="BK144" s="184">
        <f>BK145+BK158+BK198+BK280+BK313+BK328</f>
        <v>0</v>
      </c>
    </row>
    <row r="145" spans="1:65" s="12" customFormat="1" ht="22.9" customHeight="1">
      <c r="B145" s="171"/>
      <c r="C145" s="172"/>
      <c r="D145" s="173" t="s">
        <v>77</v>
      </c>
      <c r="E145" s="185" t="s">
        <v>89</v>
      </c>
      <c r="F145" s="185" t="s">
        <v>164</v>
      </c>
      <c r="G145" s="172"/>
      <c r="H145" s="172"/>
      <c r="I145" s="175"/>
      <c r="J145" s="186">
        <f>BK145</f>
        <v>0</v>
      </c>
      <c r="K145" s="172"/>
      <c r="L145" s="177"/>
      <c r="M145" s="178"/>
      <c r="N145" s="179"/>
      <c r="O145" s="179"/>
      <c r="P145" s="180">
        <f>SUM(P146:P157)</f>
        <v>0</v>
      </c>
      <c r="Q145" s="179"/>
      <c r="R145" s="180">
        <f>SUM(R146:R157)</f>
        <v>3.2645200000000001</v>
      </c>
      <c r="S145" s="179"/>
      <c r="T145" s="181">
        <f>SUM(T146:T157)</f>
        <v>6.0552000000000001</v>
      </c>
      <c r="AR145" s="182" t="s">
        <v>86</v>
      </c>
      <c r="AT145" s="183" t="s">
        <v>77</v>
      </c>
      <c r="AU145" s="183" t="s">
        <v>86</v>
      </c>
      <c r="AY145" s="182" t="s">
        <v>163</v>
      </c>
      <c r="BK145" s="184">
        <f>SUM(BK146:BK157)</f>
        <v>0</v>
      </c>
    </row>
    <row r="146" spans="1:65" s="2" customFormat="1" ht="16.5" customHeight="1">
      <c r="A146" s="34"/>
      <c r="B146" s="35"/>
      <c r="C146" s="187" t="s">
        <v>86</v>
      </c>
      <c r="D146" s="187" t="s">
        <v>165</v>
      </c>
      <c r="E146" s="188" t="s">
        <v>166</v>
      </c>
      <c r="F146" s="189" t="s">
        <v>167</v>
      </c>
      <c r="G146" s="190" t="s">
        <v>168</v>
      </c>
      <c r="H146" s="191">
        <v>23.2</v>
      </c>
      <c r="I146" s="192"/>
      <c r="J146" s="193">
        <f>ROUND(I146*H146,2)</f>
        <v>0</v>
      </c>
      <c r="K146" s="194"/>
      <c r="L146" s="39"/>
      <c r="M146" s="195" t="s">
        <v>1</v>
      </c>
      <c r="N146" s="196" t="s">
        <v>43</v>
      </c>
      <c r="O146" s="71"/>
      <c r="P146" s="197">
        <f>O146*H146</f>
        <v>0</v>
      </c>
      <c r="Q146" s="197">
        <v>0</v>
      </c>
      <c r="R146" s="197">
        <f>Q146*H146</f>
        <v>0</v>
      </c>
      <c r="S146" s="197">
        <v>0.26100000000000001</v>
      </c>
      <c r="T146" s="198">
        <f>S146*H146</f>
        <v>6.0552000000000001</v>
      </c>
      <c r="U146" s="34"/>
      <c r="V146" s="34"/>
      <c r="W146" s="34"/>
      <c r="X146" s="34"/>
      <c r="Y146" s="34"/>
      <c r="Z146" s="34"/>
      <c r="AA146" s="34"/>
      <c r="AB146" s="34"/>
      <c r="AC146" s="34"/>
      <c r="AD146" s="34"/>
      <c r="AE146" s="34"/>
      <c r="AR146" s="199" t="s">
        <v>169</v>
      </c>
      <c r="AT146" s="199" t="s">
        <v>165</v>
      </c>
      <c r="AU146" s="199" t="s">
        <v>88</v>
      </c>
      <c r="AY146" s="17" t="s">
        <v>163</v>
      </c>
      <c r="BE146" s="200">
        <f>IF(N146="základní",J146,0)</f>
        <v>0</v>
      </c>
      <c r="BF146" s="200">
        <f>IF(N146="snížená",J146,0)</f>
        <v>0</v>
      </c>
      <c r="BG146" s="200">
        <f>IF(N146="zákl. přenesená",J146,0)</f>
        <v>0</v>
      </c>
      <c r="BH146" s="200">
        <f>IF(N146="sníž. přenesená",J146,0)</f>
        <v>0</v>
      </c>
      <c r="BI146" s="200">
        <f>IF(N146="nulová",J146,0)</f>
        <v>0</v>
      </c>
      <c r="BJ146" s="17" t="s">
        <v>86</v>
      </c>
      <c r="BK146" s="200">
        <f>ROUND(I146*H146,2)</f>
        <v>0</v>
      </c>
      <c r="BL146" s="17" t="s">
        <v>169</v>
      </c>
      <c r="BM146" s="199" t="s">
        <v>170</v>
      </c>
    </row>
    <row r="147" spans="1:65" s="13" customFormat="1" ht="11.25">
      <c r="B147" s="201"/>
      <c r="C147" s="202"/>
      <c r="D147" s="203" t="s">
        <v>171</v>
      </c>
      <c r="E147" s="204" t="s">
        <v>1</v>
      </c>
      <c r="F147" s="205" t="s">
        <v>172</v>
      </c>
      <c r="G147" s="202"/>
      <c r="H147" s="206">
        <v>23.2</v>
      </c>
      <c r="I147" s="207"/>
      <c r="J147" s="202"/>
      <c r="K147" s="202"/>
      <c r="L147" s="208"/>
      <c r="M147" s="209"/>
      <c r="N147" s="210"/>
      <c r="O147" s="210"/>
      <c r="P147" s="210"/>
      <c r="Q147" s="210"/>
      <c r="R147" s="210"/>
      <c r="S147" s="210"/>
      <c r="T147" s="211"/>
      <c r="AT147" s="212" t="s">
        <v>171</v>
      </c>
      <c r="AU147" s="212" t="s">
        <v>88</v>
      </c>
      <c r="AV147" s="13" t="s">
        <v>88</v>
      </c>
      <c r="AW147" s="13" t="s">
        <v>34</v>
      </c>
      <c r="AX147" s="13" t="s">
        <v>86</v>
      </c>
      <c r="AY147" s="212" t="s">
        <v>163</v>
      </c>
    </row>
    <row r="148" spans="1:65" s="2" customFormat="1" ht="24.2" customHeight="1">
      <c r="A148" s="34"/>
      <c r="B148" s="35"/>
      <c r="C148" s="187" t="s">
        <v>88</v>
      </c>
      <c r="D148" s="187" t="s">
        <v>165</v>
      </c>
      <c r="E148" s="188" t="s">
        <v>173</v>
      </c>
      <c r="F148" s="189" t="s">
        <v>174</v>
      </c>
      <c r="G148" s="190" t="s">
        <v>175</v>
      </c>
      <c r="H148" s="191">
        <v>15</v>
      </c>
      <c r="I148" s="192"/>
      <c r="J148" s="193">
        <f>ROUND(I148*H148,2)</f>
        <v>0</v>
      </c>
      <c r="K148" s="194"/>
      <c r="L148" s="39"/>
      <c r="M148" s="195" t="s">
        <v>1</v>
      </c>
      <c r="N148" s="196" t="s">
        <v>43</v>
      </c>
      <c r="O148" s="71"/>
      <c r="P148" s="197">
        <f>O148*H148</f>
        <v>0</v>
      </c>
      <c r="Q148" s="197">
        <v>5.4210000000000001E-2</v>
      </c>
      <c r="R148" s="197">
        <f>Q148*H148</f>
        <v>0.81315000000000004</v>
      </c>
      <c r="S148" s="197">
        <v>0</v>
      </c>
      <c r="T148" s="198">
        <f>S148*H148</f>
        <v>0</v>
      </c>
      <c r="U148" s="34"/>
      <c r="V148" s="34"/>
      <c r="W148" s="34"/>
      <c r="X148" s="34"/>
      <c r="Y148" s="34"/>
      <c r="Z148" s="34"/>
      <c r="AA148" s="34"/>
      <c r="AB148" s="34"/>
      <c r="AC148" s="34"/>
      <c r="AD148" s="34"/>
      <c r="AE148" s="34"/>
      <c r="AR148" s="199" t="s">
        <v>169</v>
      </c>
      <c r="AT148" s="199" t="s">
        <v>165</v>
      </c>
      <c r="AU148" s="199" t="s">
        <v>88</v>
      </c>
      <c r="AY148" s="17" t="s">
        <v>163</v>
      </c>
      <c r="BE148" s="200">
        <f>IF(N148="základní",J148,0)</f>
        <v>0</v>
      </c>
      <c r="BF148" s="200">
        <f>IF(N148="snížená",J148,0)</f>
        <v>0</v>
      </c>
      <c r="BG148" s="200">
        <f>IF(N148="zákl. přenesená",J148,0)</f>
        <v>0</v>
      </c>
      <c r="BH148" s="200">
        <f>IF(N148="sníž. přenesená",J148,0)</f>
        <v>0</v>
      </c>
      <c r="BI148" s="200">
        <f>IF(N148="nulová",J148,0)</f>
        <v>0</v>
      </c>
      <c r="BJ148" s="17" t="s">
        <v>86</v>
      </c>
      <c r="BK148" s="200">
        <f>ROUND(I148*H148,2)</f>
        <v>0</v>
      </c>
      <c r="BL148" s="17" t="s">
        <v>169</v>
      </c>
      <c r="BM148" s="199" t="s">
        <v>176</v>
      </c>
    </row>
    <row r="149" spans="1:65" s="2" customFormat="1" ht="24.2" customHeight="1">
      <c r="A149" s="34"/>
      <c r="B149" s="35"/>
      <c r="C149" s="187" t="s">
        <v>177</v>
      </c>
      <c r="D149" s="187" t="s">
        <v>165</v>
      </c>
      <c r="E149" s="188" t="s">
        <v>178</v>
      </c>
      <c r="F149" s="189" t="s">
        <v>179</v>
      </c>
      <c r="G149" s="190" t="s">
        <v>168</v>
      </c>
      <c r="H149" s="191">
        <v>6</v>
      </c>
      <c r="I149" s="192"/>
      <c r="J149" s="193">
        <f>ROUND(I149*H149,2)</f>
        <v>0</v>
      </c>
      <c r="K149" s="194"/>
      <c r="L149" s="39"/>
      <c r="M149" s="195" t="s">
        <v>1</v>
      </c>
      <c r="N149" s="196" t="s">
        <v>43</v>
      </c>
      <c r="O149" s="71"/>
      <c r="P149" s="197">
        <f>O149*H149</f>
        <v>0</v>
      </c>
      <c r="Q149" s="197">
        <v>0.25364999999999999</v>
      </c>
      <c r="R149" s="197">
        <f>Q149*H149</f>
        <v>1.5219</v>
      </c>
      <c r="S149" s="197">
        <v>0</v>
      </c>
      <c r="T149" s="198">
        <f>S149*H149</f>
        <v>0</v>
      </c>
      <c r="U149" s="34"/>
      <c r="V149" s="34"/>
      <c r="W149" s="34"/>
      <c r="X149" s="34"/>
      <c r="Y149" s="34"/>
      <c r="Z149" s="34"/>
      <c r="AA149" s="34"/>
      <c r="AB149" s="34"/>
      <c r="AC149" s="34"/>
      <c r="AD149" s="34"/>
      <c r="AE149" s="34"/>
      <c r="AR149" s="199" t="s">
        <v>169</v>
      </c>
      <c r="AT149" s="199" t="s">
        <v>165</v>
      </c>
      <c r="AU149" s="199" t="s">
        <v>88</v>
      </c>
      <c r="AY149" s="17" t="s">
        <v>163</v>
      </c>
      <c r="BE149" s="200">
        <f>IF(N149="základní",J149,0)</f>
        <v>0</v>
      </c>
      <c r="BF149" s="200">
        <f>IF(N149="snížená",J149,0)</f>
        <v>0</v>
      </c>
      <c r="BG149" s="200">
        <f>IF(N149="zákl. přenesená",J149,0)</f>
        <v>0</v>
      </c>
      <c r="BH149" s="200">
        <f>IF(N149="sníž. přenesená",J149,0)</f>
        <v>0</v>
      </c>
      <c r="BI149" s="200">
        <f>IF(N149="nulová",J149,0)</f>
        <v>0</v>
      </c>
      <c r="BJ149" s="17" t="s">
        <v>86</v>
      </c>
      <c r="BK149" s="200">
        <f>ROUND(I149*H149,2)</f>
        <v>0</v>
      </c>
      <c r="BL149" s="17" t="s">
        <v>169</v>
      </c>
      <c r="BM149" s="199" t="s">
        <v>180</v>
      </c>
    </row>
    <row r="150" spans="1:65" s="13" customFormat="1" ht="11.25">
      <c r="B150" s="201"/>
      <c r="C150" s="202"/>
      <c r="D150" s="203" t="s">
        <v>171</v>
      </c>
      <c r="E150" s="204" t="s">
        <v>1</v>
      </c>
      <c r="F150" s="205" t="s">
        <v>181</v>
      </c>
      <c r="G150" s="202"/>
      <c r="H150" s="206">
        <v>6</v>
      </c>
      <c r="I150" s="207"/>
      <c r="J150" s="202"/>
      <c r="K150" s="202"/>
      <c r="L150" s="208"/>
      <c r="M150" s="209"/>
      <c r="N150" s="210"/>
      <c r="O150" s="210"/>
      <c r="P150" s="210"/>
      <c r="Q150" s="210"/>
      <c r="R150" s="210"/>
      <c r="S150" s="210"/>
      <c r="T150" s="211"/>
      <c r="AT150" s="212" t="s">
        <v>171</v>
      </c>
      <c r="AU150" s="212" t="s">
        <v>88</v>
      </c>
      <c r="AV150" s="13" t="s">
        <v>88</v>
      </c>
      <c r="AW150" s="13" t="s">
        <v>34</v>
      </c>
      <c r="AX150" s="13" t="s">
        <v>86</v>
      </c>
      <c r="AY150" s="212" t="s">
        <v>163</v>
      </c>
    </row>
    <row r="151" spans="1:65" s="2" customFormat="1" ht="21.75" customHeight="1">
      <c r="A151" s="34"/>
      <c r="B151" s="35"/>
      <c r="C151" s="187" t="s">
        <v>169</v>
      </c>
      <c r="D151" s="187" t="s">
        <v>165</v>
      </c>
      <c r="E151" s="188" t="s">
        <v>182</v>
      </c>
      <c r="F151" s="189" t="s">
        <v>183</v>
      </c>
      <c r="G151" s="190" t="s">
        <v>175</v>
      </c>
      <c r="H151" s="191">
        <v>15</v>
      </c>
      <c r="I151" s="192"/>
      <c r="J151" s="193">
        <f>ROUND(I151*H151,2)</f>
        <v>0</v>
      </c>
      <c r="K151" s="194"/>
      <c r="L151" s="39"/>
      <c r="M151" s="195" t="s">
        <v>1</v>
      </c>
      <c r="N151" s="196" t="s">
        <v>43</v>
      </c>
      <c r="O151" s="71"/>
      <c r="P151" s="197">
        <f>O151*H151</f>
        <v>0</v>
      </c>
      <c r="Q151" s="197">
        <v>4.684E-2</v>
      </c>
      <c r="R151" s="197">
        <f>Q151*H151</f>
        <v>0.7026</v>
      </c>
      <c r="S151" s="197">
        <v>0</v>
      </c>
      <c r="T151" s="198">
        <f>S151*H151</f>
        <v>0</v>
      </c>
      <c r="U151" s="34"/>
      <c r="V151" s="34"/>
      <c r="W151" s="34"/>
      <c r="X151" s="34"/>
      <c r="Y151" s="34"/>
      <c r="Z151" s="34"/>
      <c r="AA151" s="34"/>
      <c r="AB151" s="34"/>
      <c r="AC151" s="34"/>
      <c r="AD151" s="34"/>
      <c r="AE151" s="34"/>
      <c r="AR151" s="199" t="s">
        <v>169</v>
      </c>
      <c r="AT151" s="199" t="s">
        <v>165</v>
      </c>
      <c r="AU151" s="199" t="s">
        <v>88</v>
      </c>
      <c r="AY151" s="17" t="s">
        <v>163</v>
      </c>
      <c r="BE151" s="200">
        <f>IF(N151="základní",J151,0)</f>
        <v>0</v>
      </c>
      <c r="BF151" s="200">
        <f>IF(N151="snížená",J151,0)</f>
        <v>0</v>
      </c>
      <c r="BG151" s="200">
        <f>IF(N151="zákl. přenesená",J151,0)</f>
        <v>0</v>
      </c>
      <c r="BH151" s="200">
        <f>IF(N151="sníž. přenesená",J151,0)</f>
        <v>0</v>
      </c>
      <c r="BI151" s="200">
        <f>IF(N151="nulová",J151,0)</f>
        <v>0</v>
      </c>
      <c r="BJ151" s="17" t="s">
        <v>86</v>
      </c>
      <c r="BK151" s="200">
        <f>ROUND(I151*H151,2)</f>
        <v>0</v>
      </c>
      <c r="BL151" s="17" t="s">
        <v>169</v>
      </c>
      <c r="BM151" s="199" t="s">
        <v>184</v>
      </c>
    </row>
    <row r="152" spans="1:65" s="2" customFormat="1" ht="33" customHeight="1">
      <c r="A152" s="34"/>
      <c r="B152" s="35"/>
      <c r="C152" s="213" t="s">
        <v>185</v>
      </c>
      <c r="D152" s="213" t="s">
        <v>186</v>
      </c>
      <c r="E152" s="214" t="s">
        <v>187</v>
      </c>
      <c r="F152" s="215" t="s">
        <v>188</v>
      </c>
      <c r="G152" s="216" t="s">
        <v>175</v>
      </c>
      <c r="H152" s="217">
        <v>5</v>
      </c>
      <c r="I152" s="218"/>
      <c r="J152" s="219">
        <f>ROUND(I152*H152,2)</f>
        <v>0</v>
      </c>
      <c r="K152" s="220"/>
      <c r="L152" s="221"/>
      <c r="M152" s="222" t="s">
        <v>1</v>
      </c>
      <c r="N152" s="223" t="s">
        <v>43</v>
      </c>
      <c r="O152" s="71"/>
      <c r="P152" s="197">
        <f>O152*H152</f>
        <v>0</v>
      </c>
      <c r="Q152" s="197">
        <v>1.489E-2</v>
      </c>
      <c r="R152" s="197">
        <f>Q152*H152</f>
        <v>7.4450000000000002E-2</v>
      </c>
      <c r="S152" s="197">
        <v>0</v>
      </c>
      <c r="T152" s="198">
        <f>S152*H152</f>
        <v>0</v>
      </c>
      <c r="U152" s="34"/>
      <c r="V152" s="34"/>
      <c r="W152" s="34"/>
      <c r="X152" s="34"/>
      <c r="Y152" s="34"/>
      <c r="Z152" s="34"/>
      <c r="AA152" s="34"/>
      <c r="AB152" s="34"/>
      <c r="AC152" s="34"/>
      <c r="AD152" s="34"/>
      <c r="AE152" s="34"/>
      <c r="AR152" s="199" t="s">
        <v>189</v>
      </c>
      <c r="AT152" s="199" t="s">
        <v>186</v>
      </c>
      <c r="AU152" s="199" t="s">
        <v>88</v>
      </c>
      <c r="AY152" s="17" t="s">
        <v>163</v>
      </c>
      <c r="BE152" s="200">
        <f>IF(N152="základní",J152,0)</f>
        <v>0</v>
      </c>
      <c r="BF152" s="200">
        <f>IF(N152="snížená",J152,0)</f>
        <v>0</v>
      </c>
      <c r="BG152" s="200">
        <f>IF(N152="zákl. přenesená",J152,0)</f>
        <v>0</v>
      </c>
      <c r="BH152" s="200">
        <f>IF(N152="sníž. přenesená",J152,0)</f>
        <v>0</v>
      </c>
      <c r="BI152" s="200">
        <f>IF(N152="nulová",J152,0)</f>
        <v>0</v>
      </c>
      <c r="BJ152" s="17" t="s">
        <v>86</v>
      </c>
      <c r="BK152" s="200">
        <f>ROUND(I152*H152,2)</f>
        <v>0</v>
      </c>
      <c r="BL152" s="17" t="s">
        <v>169</v>
      </c>
      <c r="BM152" s="199" t="s">
        <v>190</v>
      </c>
    </row>
    <row r="153" spans="1:65" s="2" customFormat="1" ht="19.5">
      <c r="A153" s="34"/>
      <c r="B153" s="35"/>
      <c r="C153" s="36"/>
      <c r="D153" s="203" t="s">
        <v>191</v>
      </c>
      <c r="E153" s="36"/>
      <c r="F153" s="224" t="s">
        <v>192</v>
      </c>
      <c r="G153" s="36"/>
      <c r="H153" s="36"/>
      <c r="I153" s="225"/>
      <c r="J153" s="36"/>
      <c r="K153" s="36"/>
      <c r="L153" s="39"/>
      <c r="M153" s="226"/>
      <c r="N153" s="227"/>
      <c r="O153" s="71"/>
      <c r="P153" s="71"/>
      <c r="Q153" s="71"/>
      <c r="R153" s="71"/>
      <c r="S153" s="71"/>
      <c r="T153" s="72"/>
      <c r="U153" s="34"/>
      <c r="V153" s="34"/>
      <c r="W153" s="34"/>
      <c r="X153" s="34"/>
      <c r="Y153" s="34"/>
      <c r="Z153" s="34"/>
      <c r="AA153" s="34"/>
      <c r="AB153" s="34"/>
      <c r="AC153" s="34"/>
      <c r="AD153" s="34"/>
      <c r="AE153" s="34"/>
      <c r="AT153" s="17" t="s">
        <v>191</v>
      </c>
      <c r="AU153" s="17" t="s">
        <v>88</v>
      </c>
    </row>
    <row r="154" spans="1:65" s="2" customFormat="1" ht="37.9" customHeight="1">
      <c r="A154" s="34"/>
      <c r="B154" s="35"/>
      <c r="C154" s="213" t="s">
        <v>193</v>
      </c>
      <c r="D154" s="213" t="s">
        <v>186</v>
      </c>
      <c r="E154" s="214" t="s">
        <v>194</v>
      </c>
      <c r="F154" s="215" t="s">
        <v>195</v>
      </c>
      <c r="G154" s="216" t="s">
        <v>175</v>
      </c>
      <c r="H154" s="217">
        <v>9</v>
      </c>
      <c r="I154" s="218"/>
      <c r="J154" s="219">
        <f>ROUND(I154*H154,2)</f>
        <v>0</v>
      </c>
      <c r="K154" s="220"/>
      <c r="L154" s="221"/>
      <c r="M154" s="222" t="s">
        <v>1</v>
      </c>
      <c r="N154" s="223" t="s">
        <v>43</v>
      </c>
      <c r="O154" s="71"/>
      <c r="P154" s="197">
        <f>O154*H154</f>
        <v>0</v>
      </c>
      <c r="Q154" s="197">
        <v>1.521E-2</v>
      </c>
      <c r="R154" s="197">
        <f>Q154*H154</f>
        <v>0.13688999999999998</v>
      </c>
      <c r="S154" s="197">
        <v>0</v>
      </c>
      <c r="T154" s="198">
        <f>S154*H154</f>
        <v>0</v>
      </c>
      <c r="U154" s="34"/>
      <c r="V154" s="34"/>
      <c r="W154" s="34"/>
      <c r="X154" s="34"/>
      <c r="Y154" s="34"/>
      <c r="Z154" s="34"/>
      <c r="AA154" s="34"/>
      <c r="AB154" s="34"/>
      <c r="AC154" s="34"/>
      <c r="AD154" s="34"/>
      <c r="AE154" s="34"/>
      <c r="AR154" s="199" t="s">
        <v>189</v>
      </c>
      <c r="AT154" s="199" t="s">
        <v>186</v>
      </c>
      <c r="AU154" s="199" t="s">
        <v>88</v>
      </c>
      <c r="AY154" s="17" t="s">
        <v>163</v>
      </c>
      <c r="BE154" s="200">
        <f>IF(N154="základní",J154,0)</f>
        <v>0</v>
      </c>
      <c r="BF154" s="200">
        <f>IF(N154="snížená",J154,0)</f>
        <v>0</v>
      </c>
      <c r="BG154" s="200">
        <f>IF(N154="zákl. přenesená",J154,0)</f>
        <v>0</v>
      </c>
      <c r="BH154" s="200">
        <f>IF(N154="sníž. přenesená",J154,0)</f>
        <v>0</v>
      </c>
      <c r="BI154" s="200">
        <f>IF(N154="nulová",J154,0)</f>
        <v>0</v>
      </c>
      <c r="BJ154" s="17" t="s">
        <v>86</v>
      </c>
      <c r="BK154" s="200">
        <f>ROUND(I154*H154,2)</f>
        <v>0</v>
      </c>
      <c r="BL154" s="17" t="s">
        <v>169</v>
      </c>
      <c r="BM154" s="199" t="s">
        <v>196</v>
      </c>
    </row>
    <row r="155" spans="1:65" s="2" customFormat="1" ht="19.5">
      <c r="A155" s="34"/>
      <c r="B155" s="35"/>
      <c r="C155" s="36"/>
      <c r="D155" s="203" t="s">
        <v>191</v>
      </c>
      <c r="E155" s="36"/>
      <c r="F155" s="224" t="s">
        <v>192</v>
      </c>
      <c r="G155" s="36"/>
      <c r="H155" s="36"/>
      <c r="I155" s="225"/>
      <c r="J155" s="36"/>
      <c r="K155" s="36"/>
      <c r="L155" s="39"/>
      <c r="M155" s="226"/>
      <c r="N155" s="227"/>
      <c r="O155" s="71"/>
      <c r="P155" s="71"/>
      <c r="Q155" s="71"/>
      <c r="R155" s="71"/>
      <c r="S155" s="71"/>
      <c r="T155" s="72"/>
      <c r="U155" s="34"/>
      <c r="V155" s="34"/>
      <c r="W155" s="34"/>
      <c r="X155" s="34"/>
      <c r="Y155" s="34"/>
      <c r="Z155" s="34"/>
      <c r="AA155" s="34"/>
      <c r="AB155" s="34"/>
      <c r="AC155" s="34"/>
      <c r="AD155" s="34"/>
      <c r="AE155" s="34"/>
      <c r="AT155" s="17" t="s">
        <v>191</v>
      </c>
      <c r="AU155" s="17" t="s">
        <v>88</v>
      </c>
    </row>
    <row r="156" spans="1:65" s="2" customFormat="1" ht="33" customHeight="1">
      <c r="A156" s="34"/>
      <c r="B156" s="35"/>
      <c r="C156" s="213" t="s">
        <v>197</v>
      </c>
      <c r="D156" s="213" t="s">
        <v>186</v>
      </c>
      <c r="E156" s="214" t="s">
        <v>198</v>
      </c>
      <c r="F156" s="215" t="s">
        <v>199</v>
      </c>
      <c r="G156" s="216" t="s">
        <v>175</v>
      </c>
      <c r="H156" s="217">
        <v>1</v>
      </c>
      <c r="I156" s="218"/>
      <c r="J156" s="219">
        <f>ROUND(I156*H156,2)</f>
        <v>0</v>
      </c>
      <c r="K156" s="220"/>
      <c r="L156" s="221"/>
      <c r="M156" s="222" t="s">
        <v>1</v>
      </c>
      <c r="N156" s="223" t="s">
        <v>43</v>
      </c>
      <c r="O156" s="71"/>
      <c r="P156" s="197">
        <f>O156*H156</f>
        <v>0</v>
      </c>
      <c r="Q156" s="197">
        <v>1.553E-2</v>
      </c>
      <c r="R156" s="197">
        <f>Q156*H156</f>
        <v>1.553E-2</v>
      </c>
      <c r="S156" s="197">
        <v>0</v>
      </c>
      <c r="T156" s="198">
        <f>S156*H156</f>
        <v>0</v>
      </c>
      <c r="U156" s="34"/>
      <c r="V156" s="34"/>
      <c r="W156" s="34"/>
      <c r="X156" s="34"/>
      <c r="Y156" s="34"/>
      <c r="Z156" s="34"/>
      <c r="AA156" s="34"/>
      <c r="AB156" s="34"/>
      <c r="AC156" s="34"/>
      <c r="AD156" s="34"/>
      <c r="AE156" s="34"/>
      <c r="AR156" s="199" t="s">
        <v>189</v>
      </c>
      <c r="AT156" s="199" t="s">
        <v>186</v>
      </c>
      <c r="AU156" s="199" t="s">
        <v>88</v>
      </c>
      <c r="AY156" s="17" t="s">
        <v>163</v>
      </c>
      <c r="BE156" s="200">
        <f>IF(N156="základní",J156,0)</f>
        <v>0</v>
      </c>
      <c r="BF156" s="200">
        <f>IF(N156="snížená",J156,0)</f>
        <v>0</v>
      </c>
      <c r="BG156" s="200">
        <f>IF(N156="zákl. přenesená",J156,0)</f>
        <v>0</v>
      </c>
      <c r="BH156" s="200">
        <f>IF(N156="sníž. přenesená",J156,0)</f>
        <v>0</v>
      </c>
      <c r="BI156" s="200">
        <f>IF(N156="nulová",J156,0)</f>
        <v>0</v>
      </c>
      <c r="BJ156" s="17" t="s">
        <v>86</v>
      </c>
      <c r="BK156" s="200">
        <f>ROUND(I156*H156,2)</f>
        <v>0</v>
      </c>
      <c r="BL156" s="17" t="s">
        <v>169</v>
      </c>
      <c r="BM156" s="199" t="s">
        <v>200</v>
      </c>
    </row>
    <row r="157" spans="1:65" s="2" customFormat="1" ht="19.5">
      <c r="A157" s="34"/>
      <c r="B157" s="35"/>
      <c r="C157" s="36"/>
      <c r="D157" s="203" t="s">
        <v>191</v>
      </c>
      <c r="E157" s="36"/>
      <c r="F157" s="224" t="s">
        <v>192</v>
      </c>
      <c r="G157" s="36"/>
      <c r="H157" s="36"/>
      <c r="I157" s="225"/>
      <c r="J157" s="36"/>
      <c r="K157" s="36"/>
      <c r="L157" s="39"/>
      <c r="M157" s="226"/>
      <c r="N157" s="227"/>
      <c r="O157" s="71"/>
      <c r="P157" s="71"/>
      <c r="Q157" s="71"/>
      <c r="R157" s="71"/>
      <c r="S157" s="71"/>
      <c r="T157" s="72"/>
      <c r="U157" s="34"/>
      <c r="V157" s="34"/>
      <c r="W157" s="34"/>
      <c r="X157" s="34"/>
      <c r="Y157" s="34"/>
      <c r="Z157" s="34"/>
      <c r="AA157" s="34"/>
      <c r="AB157" s="34"/>
      <c r="AC157" s="34"/>
      <c r="AD157" s="34"/>
      <c r="AE157" s="34"/>
      <c r="AT157" s="17" t="s">
        <v>191</v>
      </c>
      <c r="AU157" s="17" t="s">
        <v>88</v>
      </c>
    </row>
    <row r="158" spans="1:65" s="12" customFormat="1" ht="22.9" customHeight="1">
      <c r="B158" s="171"/>
      <c r="C158" s="172"/>
      <c r="D158" s="173" t="s">
        <v>77</v>
      </c>
      <c r="E158" s="185" t="s">
        <v>177</v>
      </c>
      <c r="F158" s="185" t="s">
        <v>201</v>
      </c>
      <c r="G158" s="172"/>
      <c r="H158" s="172"/>
      <c r="I158" s="175"/>
      <c r="J158" s="186">
        <f>BK158</f>
        <v>0</v>
      </c>
      <c r="K158" s="172"/>
      <c r="L158" s="177"/>
      <c r="M158" s="178"/>
      <c r="N158" s="179"/>
      <c r="O158" s="179"/>
      <c r="P158" s="180">
        <f>SUM(P159:P197)</f>
        <v>0</v>
      </c>
      <c r="Q158" s="179"/>
      <c r="R158" s="180">
        <f>SUM(R159:R197)</f>
        <v>30.205578500000001</v>
      </c>
      <c r="S158" s="179"/>
      <c r="T158" s="181">
        <f>SUM(T159:T197)</f>
        <v>0</v>
      </c>
      <c r="AR158" s="182" t="s">
        <v>86</v>
      </c>
      <c r="AT158" s="183" t="s">
        <v>77</v>
      </c>
      <c r="AU158" s="183" t="s">
        <v>86</v>
      </c>
      <c r="AY158" s="182" t="s">
        <v>163</v>
      </c>
      <c r="BK158" s="184">
        <f>SUM(BK159:BK197)</f>
        <v>0</v>
      </c>
    </row>
    <row r="159" spans="1:65" s="2" customFormat="1" ht="33" customHeight="1">
      <c r="A159" s="34"/>
      <c r="B159" s="35"/>
      <c r="C159" s="187" t="s">
        <v>189</v>
      </c>
      <c r="D159" s="187" t="s">
        <v>165</v>
      </c>
      <c r="E159" s="188" t="s">
        <v>202</v>
      </c>
      <c r="F159" s="189" t="s">
        <v>203</v>
      </c>
      <c r="G159" s="190" t="s">
        <v>204</v>
      </c>
      <c r="H159" s="191">
        <v>1.6519999999999999</v>
      </c>
      <c r="I159" s="192"/>
      <c r="J159" s="193">
        <f>ROUND(I159*H159,2)</f>
        <v>0</v>
      </c>
      <c r="K159" s="194"/>
      <c r="L159" s="39"/>
      <c r="M159" s="195" t="s">
        <v>1</v>
      </c>
      <c r="N159" s="196" t="s">
        <v>43</v>
      </c>
      <c r="O159" s="71"/>
      <c r="P159" s="197">
        <f>O159*H159</f>
        <v>0</v>
      </c>
      <c r="Q159" s="197">
        <v>1.3271500000000001</v>
      </c>
      <c r="R159" s="197">
        <f>Q159*H159</f>
        <v>2.1924518000000002</v>
      </c>
      <c r="S159" s="197">
        <v>0</v>
      </c>
      <c r="T159" s="198">
        <f>S159*H159</f>
        <v>0</v>
      </c>
      <c r="U159" s="34"/>
      <c r="V159" s="34"/>
      <c r="W159" s="34"/>
      <c r="X159" s="34"/>
      <c r="Y159" s="34"/>
      <c r="Z159" s="34"/>
      <c r="AA159" s="34"/>
      <c r="AB159" s="34"/>
      <c r="AC159" s="34"/>
      <c r="AD159" s="34"/>
      <c r="AE159" s="34"/>
      <c r="AR159" s="199" t="s">
        <v>169</v>
      </c>
      <c r="AT159" s="199" t="s">
        <v>165</v>
      </c>
      <c r="AU159" s="199" t="s">
        <v>88</v>
      </c>
      <c r="AY159" s="17" t="s">
        <v>163</v>
      </c>
      <c r="BE159" s="200">
        <f>IF(N159="základní",J159,0)</f>
        <v>0</v>
      </c>
      <c r="BF159" s="200">
        <f>IF(N159="snížená",J159,0)</f>
        <v>0</v>
      </c>
      <c r="BG159" s="200">
        <f>IF(N159="zákl. přenesená",J159,0)</f>
        <v>0</v>
      </c>
      <c r="BH159" s="200">
        <f>IF(N159="sníž. přenesená",J159,0)</f>
        <v>0</v>
      </c>
      <c r="BI159" s="200">
        <f>IF(N159="nulová",J159,0)</f>
        <v>0</v>
      </c>
      <c r="BJ159" s="17" t="s">
        <v>86</v>
      </c>
      <c r="BK159" s="200">
        <f>ROUND(I159*H159,2)</f>
        <v>0</v>
      </c>
      <c r="BL159" s="17" t="s">
        <v>169</v>
      </c>
      <c r="BM159" s="199" t="s">
        <v>205</v>
      </c>
    </row>
    <row r="160" spans="1:65" s="13" customFormat="1" ht="11.25">
      <c r="B160" s="201"/>
      <c r="C160" s="202"/>
      <c r="D160" s="203" t="s">
        <v>171</v>
      </c>
      <c r="E160" s="204" t="s">
        <v>1</v>
      </c>
      <c r="F160" s="205" t="s">
        <v>206</v>
      </c>
      <c r="G160" s="202"/>
      <c r="H160" s="206">
        <v>0.44600000000000001</v>
      </c>
      <c r="I160" s="207"/>
      <c r="J160" s="202"/>
      <c r="K160" s="202"/>
      <c r="L160" s="208"/>
      <c r="M160" s="209"/>
      <c r="N160" s="210"/>
      <c r="O160" s="210"/>
      <c r="P160" s="210"/>
      <c r="Q160" s="210"/>
      <c r="R160" s="210"/>
      <c r="S160" s="210"/>
      <c r="T160" s="211"/>
      <c r="AT160" s="212" t="s">
        <v>171</v>
      </c>
      <c r="AU160" s="212" t="s">
        <v>88</v>
      </c>
      <c r="AV160" s="13" t="s">
        <v>88</v>
      </c>
      <c r="AW160" s="13" t="s">
        <v>34</v>
      </c>
      <c r="AX160" s="13" t="s">
        <v>78</v>
      </c>
      <c r="AY160" s="212" t="s">
        <v>163</v>
      </c>
    </row>
    <row r="161" spans="1:65" s="13" customFormat="1" ht="11.25">
      <c r="B161" s="201"/>
      <c r="C161" s="202"/>
      <c r="D161" s="203" t="s">
        <v>171</v>
      </c>
      <c r="E161" s="204" t="s">
        <v>1</v>
      </c>
      <c r="F161" s="205" t="s">
        <v>207</v>
      </c>
      <c r="G161" s="202"/>
      <c r="H161" s="206">
        <v>0.20599999999999999</v>
      </c>
      <c r="I161" s="207"/>
      <c r="J161" s="202"/>
      <c r="K161" s="202"/>
      <c r="L161" s="208"/>
      <c r="M161" s="209"/>
      <c r="N161" s="210"/>
      <c r="O161" s="210"/>
      <c r="P161" s="210"/>
      <c r="Q161" s="210"/>
      <c r="R161" s="210"/>
      <c r="S161" s="210"/>
      <c r="T161" s="211"/>
      <c r="AT161" s="212" t="s">
        <v>171</v>
      </c>
      <c r="AU161" s="212" t="s">
        <v>88</v>
      </c>
      <c r="AV161" s="13" t="s">
        <v>88</v>
      </c>
      <c r="AW161" s="13" t="s">
        <v>34</v>
      </c>
      <c r="AX161" s="13" t="s">
        <v>78</v>
      </c>
      <c r="AY161" s="212" t="s">
        <v>163</v>
      </c>
    </row>
    <row r="162" spans="1:65" s="13" customFormat="1" ht="11.25">
      <c r="B162" s="201"/>
      <c r="C162" s="202"/>
      <c r="D162" s="203" t="s">
        <v>171</v>
      </c>
      <c r="E162" s="204" t="s">
        <v>1</v>
      </c>
      <c r="F162" s="205" t="s">
        <v>208</v>
      </c>
      <c r="G162" s="202"/>
      <c r="H162" s="206">
        <v>1</v>
      </c>
      <c r="I162" s="207"/>
      <c r="J162" s="202"/>
      <c r="K162" s="202"/>
      <c r="L162" s="208"/>
      <c r="M162" s="209"/>
      <c r="N162" s="210"/>
      <c r="O162" s="210"/>
      <c r="P162" s="210"/>
      <c r="Q162" s="210"/>
      <c r="R162" s="210"/>
      <c r="S162" s="210"/>
      <c r="T162" s="211"/>
      <c r="AT162" s="212" t="s">
        <v>171</v>
      </c>
      <c r="AU162" s="212" t="s">
        <v>88</v>
      </c>
      <c r="AV162" s="13" t="s">
        <v>88</v>
      </c>
      <c r="AW162" s="13" t="s">
        <v>34</v>
      </c>
      <c r="AX162" s="13" t="s">
        <v>78</v>
      </c>
      <c r="AY162" s="212" t="s">
        <v>163</v>
      </c>
    </row>
    <row r="163" spans="1:65" s="14" customFormat="1" ht="11.25">
      <c r="B163" s="228"/>
      <c r="C163" s="229"/>
      <c r="D163" s="203" t="s">
        <v>171</v>
      </c>
      <c r="E163" s="230" t="s">
        <v>1</v>
      </c>
      <c r="F163" s="231" t="s">
        <v>209</v>
      </c>
      <c r="G163" s="229"/>
      <c r="H163" s="232">
        <v>1.6520000000000001</v>
      </c>
      <c r="I163" s="233"/>
      <c r="J163" s="229"/>
      <c r="K163" s="229"/>
      <c r="L163" s="234"/>
      <c r="M163" s="235"/>
      <c r="N163" s="236"/>
      <c r="O163" s="236"/>
      <c r="P163" s="236"/>
      <c r="Q163" s="236"/>
      <c r="R163" s="236"/>
      <c r="S163" s="236"/>
      <c r="T163" s="237"/>
      <c r="AT163" s="238" t="s">
        <v>171</v>
      </c>
      <c r="AU163" s="238" t="s">
        <v>88</v>
      </c>
      <c r="AV163" s="14" t="s">
        <v>169</v>
      </c>
      <c r="AW163" s="14" t="s">
        <v>34</v>
      </c>
      <c r="AX163" s="14" t="s">
        <v>86</v>
      </c>
      <c r="AY163" s="238" t="s">
        <v>163</v>
      </c>
    </row>
    <row r="164" spans="1:65" s="2" customFormat="1" ht="24.2" customHeight="1">
      <c r="A164" s="34"/>
      <c r="B164" s="35"/>
      <c r="C164" s="187" t="s">
        <v>210</v>
      </c>
      <c r="D164" s="187" t="s">
        <v>165</v>
      </c>
      <c r="E164" s="188" t="s">
        <v>178</v>
      </c>
      <c r="F164" s="189" t="s">
        <v>179</v>
      </c>
      <c r="G164" s="190" t="s">
        <v>168</v>
      </c>
      <c r="H164" s="191">
        <v>12.4</v>
      </c>
      <c r="I164" s="192"/>
      <c r="J164" s="193">
        <f>ROUND(I164*H164,2)</f>
        <v>0</v>
      </c>
      <c r="K164" s="194"/>
      <c r="L164" s="39"/>
      <c r="M164" s="195" t="s">
        <v>1</v>
      </c>
      <c r="N164" s="196" t="s">
        <v>43</v>
      </c>
      <c r="O164" s="71"/>
      <c r="P164" s="197">
        <f>O164*H164</f>
        <v>0</v>
      </c>
      <c r="Q164" s="197">
        <v>0.25364999999999999</v>
      </c>
      <c r="R164" s="197">
        <f>Q164*H164</f>
        <v>3.1452599999999999</v>
      </c>
      <c r="S164" s="197">
        <v>0</v>
      </c>
      <c r="T164" s="198">
        <f>S164*H164</f>
        <v>0</v>
      </c>
      <c r="U164" s="34"/>
      <c r="V164" s="34"/>
      <c r="W164" s="34"/>
      <c r="X164" s="34"/>
      <c r="Y164" s="34"/>
      <c r="Z164" s="34"/>
      <c r="AA164" s="34"/>
      <c r="AB164" s="34"/>
      <c r="AC164" s="34"/>
      <c r="AD164" s="34"/>
      <c r="AE164" s="34"/>
      <c r="AR164" s="199" t="s">
        <v>169</v>
      </c>
      <c r="AT164" s="199" t="s">
        <v>165</v>
      </c>
      <c r="AU164" s="199" t="s">
        <v>88</v>
      </c>
      <c r="AY164" s="17" t="s">
        <v>163</v>
      </c>
      <c r="BE164" s="200">
        <f>IF(N164="základní",J164,0)</f>
        <v>0</v>
      </c>
      <c r="BF164" s="200">
        <f>IF(N164="snížená",J164,0)</f>
        <v>0</v>
      </c>
      <c r="BG164" s="200">
        <f>IF(N164="zákl. přenesená",J164,0)</f>
        <v>0</v>
      </c>
      <c r="BH164" s="200">
        <f>IF(N164="sníž. přenesená",J164,0)</f>
        <v>0</v>
      </c>
      <c r="BI164" s="200">
        <f>IF(N164="nulová",J164,0)</f>
        <v>0</v>
      </c>
      <c r="BJ164" s="17" t="s">
        <v>86</v>
      </c>
      <c r="BK164" s="200">
        <f>ROUND(I164*H164,2)</f>
        <v>0</v>
      </c>
      <c r="BL164" s="17" t="s">
        <v>169</v>
      </c>
      <c r="BM164" s="199" t="s">
        <v>211</v>
      </c>
    </row>
    <row r="165" spans="1:65" s="13" customFormat="1" ht="11.25">
      <c r="B165" s="201"/>
      <c r="C165" s="202"/>
      <c r="D165" s="203" t="s">
        <v>171</v>
      </c>
      <c r="E165" s="204" t="s">
        <v>1</v>
      </c>
      <c r="F165" s="205" t="s">
        <v>212</v>
      </c>
      <c r="G165" s="202"/>
      <c r="H165" s="206">
        <v>11.2</v>
      </c>
      <c r="I165" s="207"/>
      <c r="J165" s="202"/>
      <c r="K165" s="202"/>
      <c r="L165" s="208"/>
      <c r="M165" s="209"/>
      <c r="N165" s="210"/>
      <c r="O165" s="210"/>
      <c r="P165" s="210"/>
      <c r="Q165" s="210"/>
      <c r="R165" s="210"/>
      <c r="S165" s="210"/>
      <c r="T165" s="211"/>
      <c r="AT165" s="212" t="s">
        <v>171</v>
      </c>
      <c r="AU165" s="212" t="s">
        <v>88</v>
      </c>
      <c r="AV165" s="13" t="s">
        <v>88</v>
      </c>
      <c r="AW165" s="13" t="s">
        <v>34</v>
      </c>
      <c r="AX165" s="13" t="s">
        <v>78</v>
      </c>
      <c r="AY165" s="212" t="s">
        <v>163</v>
      </c>
    </row>
    <row r="166" spans="1:65" s="13" customFormat="1" ht="11.25">
      <c r="B166" s="201"/>
      <c r="C166" s="202"/>
      <c r="D166" s="203" t="s">
        <v>171</v>
      </c>
      <c r="E166" s="204" t="s">
        <v>1</v>
      </c>
      <c r="F166" s="205" t="s">
        <v>213</v>
      </c>
      <c r="G166" s="202"/>
      <c r="H166" s="206">
        <v>1.2</v>
      </c>
      <c r="I166" s="207"/>
      <c r="J166" s="202"/>
      <c r="K166" s="202"/>
      <c r="L166" s="208"/>
      <c r="M166" s="209"/>
      <c r="N166" s="210"/>
      <c r="O166" s="210"/>
      <c r="P166" s="210"/>
      <c r="Q166" s="210"/>
      <c r="R166" s="210"/>
      <c r="S166" s="210"/>
      <c r="T166" s="211"/>
      <c r="AT166" s="212" t="s">
        <v>171</v>
      </c>
      <c r="AU166" s="212" t="s">
        <v>88</v>
      </c>
      <c r="AV166" s="13" t="s">
        <v>88</v>
      </c>
      <c r="AW166" s="13" t="s">
        <v>34</v>
      </c>
      <c r="AX166" s="13" t="s">
        <v>78</v>
      </c>
      <c r="AY166" s="212" t="s">
        <v>163</v>
      </c>
    </row>
    <row r="167" spans="1:65" s="14" customFormat="1" ht="11.25">
      <c r="B167" s="228"/>
      <c r="C167" s="229"/>
      <c r="D167" s="203" t="s">
        <v>171</v>
      </c>
      <c r="E167" s="230" t="s">
        <v>1</v>
      </c>
      <c r="F167" s="231" t="s">
        <v>209</v>
      </c>
      <c r="G167" s="229"/>
      <c r="H167" s="232">
        <v>12.399999999999999</v>
      </c>
      <c r="I167" s="233"/>
      <c r="J167" s="229"/>
      <c r="K167" s="229"/>
      <c r="L167" s="234"/>
      <c r="M167" s="235"/>
      <c r="N167" s="236"/>
      <c r="O167" s="236"/>
      <c r="P167" s="236"/>
      <c r="Q167" s="236"/>
      <c r="R167" s="236"/>
      <c r="S167" s="236"/>
      <c r="T167" s="237"/>
      <c r="AT167" s="238" t="s">
        <v>171</v>
      </c>
      <c r="AU167" s="238" t="s">
        <v>88</v>
      </c>
      <c r="AV167" s="14" t="s">
        <v>169</v>
      </c>
      <c r="AW167" s="14" t="s">
        <v>34</v>
      </c>
      <c r="AX167" s="14" t="s">
        <v>86</v>
      </c>
      <c r="AY167" s="238" t="s">
        <v>163</v>
      </c>
    </row>
    <row r="168" spans="1:65" s="2" customFormat="1" ht="33" customHeight="1">
      <c r="A168" s="34"/>
      <c r="B168" s="35"/>
      <c r="C168" s="187" t="s">
        <v>214</v>
      </c>
      <c r="D168" s="187" t="s">
        <v>165</v>
      </c>
      <c r="E168" s="188" t="s">
        <v>215</v>
      </c>
      <c r="F168" s="189" t="s">
        <v>216</v>
      </c>
      <c r="G168" s="190" t="s">
        <v>175</v>
      </c>
      <c r="H168" s="191">
        <v>17</v>
      </c>
      <c r="I168" s="192"/>
      <c r="J168" s="193">
        <f>ROUND(I168*H168,2)</f>
        <v>0</v>
      </c>
      <c r="K168" s="194"/>
      <c r="L168" s="39"/>
      <c r="M168" s="195" t="s">
        <v>1</v>
      </c>
      <c r="N168" s="196" t="s">
        <v>43</v>
      </c>
      <c r="O168" s="71"/>
      <c r="P168" s="197">
        <f>O168*H168</f>
        <v>0</v>
      </c>
      <c r="Q168" s="197">
        <v>3.5630000000000002E-2</v>
      </c>
      <c r="R168" s="197">
        <f>Q168*H168</f>
        <v>0.60571000000000008</v>
      </c>
      <c r="S168" s="197">
        <v>0</v>
      </c>
      <c r="T168" s="198">
        <f>S168*H168</f>
        <v>0</v>
      </c>
      <c r="U168" s="34"/>
      <c r="V168" s="34"/>
      <c r="W168" s="34"/>
      <c r="X168" s="34"/>
      <c r="Y168" s="34"/>
      <c r="Z168" s="34"/>
      <c r="AA168" s="34"/>
      <c r="AB168" s="34"/>
      <c r="AC168" s="34"/>
      <c r="AD168" s="34"/>
      <c r="AE168" s="34"/>
      <c r="AR168" s="199" t="s">
        <v>169</v>
      </c>
      <c r="AT168" s="199" t="s">
        <v>165</v>
      </c>
      <c r="AU168" s="199" t="s">
        <v>88</v>
      </c>
      <c r="AY168" s="17" t="s">
        <v>163</v>
      </c>
      <c r="BE168" s="200">
        <f>IF(N168="základní",J168,0)</f>
        <v>0</v>
      </c>
      <c r="BF168" s="200">
        <f>IF(N168="snížená",J168,0)</f>
        <v>0</v>
      </c>
      <c r="BG168" s="200">
        <f>IF(N168="zákl. přenesená",J168,0)</f>
        <v>0</v>
      </c>
      <c r="BH168" s="200">
        <f>IF(N168="sníž. přenesená",J168,0)</f>
        <v>0</v>
      </c>
      <c r="BI168" s="200">
        <f>IF(N168="nulová",J168,0)</f>
        <v>0</v>
      </c>
      <c r="BJ168" s="17" t="s">
        <v>86</v>
      </c>
      <c r="BK168" s="200">
        <f>ROUND(I168*H168,2)</f>
        <v>0</v>
      </c>
      <c r="BL168" s="17" t="s">
        <v>169</v>
      </c>
      <c r="BM168" s="199" t="s">
        <v>217</v>
      </c>
    </row>
    <row r="169" spans="1:65" s="13" customFormat="1" ht="11.25">
      <c r="B169" s="201"/>
      <c r="C169" s="202"/>
      <c r="D169" s="203" t="s">
        <v>171</v>
      </c>
      <c r="E169" s="204" t="s">
        <v>1</v>
      </c>
      <c r="F169" s="205" t="s">
        <v>218</v>
      </c>
      <c r="G169" s="202"/>
      <c r="H169" s="206">
        <v>17</v>
      </c>
      <c r="I169" s="207"/>
      <c r="J169" s="202"/>
      <c r="K169" s="202"/>
      <c r="L169" s="208"/>
      <c r="M169" s="209"/>
      <c r="N169" s="210"/>
      <c r="O169" s="210"/>
      <c r="P169" s="210"/>
      <c r="Q169" s="210"/>
      <c r="R169" s="210"/>
      <c r="S169" s="210"/>
      <c r="T169" s="211"/>
      <c r="AT169" s="212" t="s">
        <v>171</v>
      </c>
      <c r="AU169" s="212" t="s">
        <v>88</v>
      </c>
      <c r="AV169" s="13" t="s">
        <v>88</v>
      </c>
      <c r="AW169" s="13" t="s">
        <v>34</v>
      </c>
      <c r="AX169" s="13" t="s">
        <v>86</v>
      </c>
      <c r="AY169" s="212" t="s">
        <v>163</v>
      </c>
    </row>
    <row r="170" spans="1:65" s="2" customFormat="1" ht="33" customHeight="1">
      <c r="A170" s="34"/>
      <c r="B170" s="35"/>
      <c r="C170" s="187" t="s">
        <v>219</v>
      </c>
      <c r="D170" s="187" t="s">
        <v>165</v>
      </c>
      <c r="E170" s="188" t="s">
        <v>220</v>
      </c>
      <c r="F170" s="189" t="s">
        <v>221</v>
      </c>
      <c r="G170" s="190" t="s">
        <v>175</v>
      </c>
      <c r="H170" s="191">
        <v>1</v>
      </c>
      <c r="I170" s="192"/>
      <c r="J170" s="193">
        <f>ROUND(I170*H170,2)</f>
        <v>0</v>
      </c>
      <c r="K170" s="194"/>
      <c r="L170" s="39"/>
      <c r="M170" s="195" t="s">
        <v>1</v>
      </c>
      <c r="N170" s="196" t="s">
        <v>43</v>
      </c>
      <c r="O170" s="71"/>
      <c r="P170" s="197">
        <f>O170*H170</f>
        <v>0</v>
      </c>
      <c r="Q170" s="197">
        <v>3.8629999999999998E-2</v>
      </c>
      <c r="R170" s="197">
        <f>Q170*H170</f>
        <v>3.8629999999999998E-2</v>
      </c>
      <c r="S170" s="197">
        <v>0</v>
      </c>
      <c r="T170" s="198">
        <f>S170*H170</f>
        <v>0</v>
      </c>
      <c r="U170" s="34"/>
      <c r="V170" s="34"/>
      <c r="W170" s="34"/>
      <c r="X170" s="34"/>
      <c r="Y170" s="34"/>
      <c r="Z170" s="34"/>
      <c r="AA170" s="34"/>
      <c r="AB170" s="34"/>
      <c r="AC170" s="34"/>
      <c r="AD170" s="34"/>
      <c r="AE170" s="34"/>
      <c r="AR170" s="199" t="s">
        <v>169</v>
      </c>
      <c r="AT170" s="199" t="s">
        <v>165</v>
      </c>
      <c r="AU170" s="199" t="s">
        <v>88</v>
      </c>
      <c r="AY170" s="17" t="s">
        <v>163</v>
      </c>
      <c r="BE170" s="200">
        <f>IF(N170="základní",J170,0)</f>
        <v>0</v>
      </c>
      <c r="BF170" s="200">
        <f>IF(N170="snížená",J170,0)</f>
        <v>0</v>
      </c>
      <c r="BG170" s="200">
        <f>IF(N170="zákl. přenesená",J170,0)</f>
        <v>0</v>
      </c>
      <c r="BH170" s="200">
        <f>IF(N170="sníž. přenesená",J170,0)</f>
        <v>0</v>
      </c>
      <c r="BI170" s="200">
        <f>IF(N170="nulová",J170,0)</f>
        <v>0</v>
      </c>
      <c r="BJ170" s="17" t="s">
        <v>86</v>
      </c>
      <c r="BK170" s="200">
        <f>ROUND(I170*H170,2)</f>
        <v>0</v>
      </c>
      <c r="BL170" s="17" t="s">
        <v>169</v>
      </c>
      <c r="BM170" s="199" t="s">
        <v>222</v>
      </c>
    </row>
    <row r="171" spans="1:65" s="13" customFormat="1" ht="11.25">
      <c r="B171" s="201"/>
      <c r="C171" s="202"/>
      <c r="D171" s="203" t="s">
        <v>171</v>
      </c>
      <c r="E171" s="204" t="s">
        <v>1</v>
      </c>
      <c r="F171" s="205" t="s">
        <v>223</v>
      </c>
      <c r="G171" s="202"/>
      <c r="H171" s="206">
        <v>1</v>
      </c>
      <c r="I171" s="207"/>
      <c r="J171" s="202"/>
      <c r="K171" s="202"/>
      <c r="L171" s="208"/>
      <c r="M171" s="209"/>
      <c r="N171" s="210"/>
      <c r="O171" s="210"/>
      <c r="P171" s="210"/>
      <c r="Q171" s="210"/>
      <c r="R171" s="210"/>
      <c r="S171" s="210"/>
      <c r="T171" s="211"/>
      <c r="AT171" s="212" t="s">
        <v>171</v>
      </c>
      <c r="AU171" s="212" t="s">
        <v>88</v>
      </c>
      <c r="AV171" s="13" t="s">
        <v>88</v>
      </c>
      <c r="AW171" s="13" t="s">
        <v>34</v>
      </c>
      <c r="AX171" s="13" t="s">
        <v>86</v>
      </c>
      <c r="AY171" s="212" t="s">
        <v>163</v>
      </c>
    </row>
    <row r="172" spans="1:65" s="2" customFormat="1" ht="24.2" customHeight="1">
      <c r="A172" s="34"/>
      <c r="B172" s="35"/>
      <c r="C172" s="187" t="s">
        <v>224</v>
      </c>
      <c r="D172" s="187" t="s">
        <v>165</v>
      </c>
      <c r="E172" s="188" t="s">
        <v>225</v>
      </c>
      <c r="F172" s="189" t="s">
        <v>226</v>
      </c>
      <c r="G172" s="190" t="s">
        <v>168</v>
      </c>
      <c r="H172" s="191">
        <v>305.31</v>
      </c>
      <c r="I172" s="192"/>
      <c r="J172" s="193">
        <f>ROUND(I172*H172,2)</f>
        <v>0</v>
      </c>
      <c r="K172" s="194"/>
      <c r="L172" s="39"/>
      <c r="M172" s="195" t="s">
        <v>1</v>
      </c>
      <c r="N172" s="196" t="s">
        <v>43</v>
      </c>
      <c r="O172" s="71"/>
      <c r="P172" s="197">
        <f>O172*H172</f>
        <v>0</v>
      </c>
      <c r="Q172" s="197">
        <v>5.8970000000000002E-2</v>
      </c>
      <c r="R172" s="197">
        <f>Q172*H172</f>
        <v>18.004130700000001</v>
      </c>
      <c r="S172" s="197">
        <v>0</v>
      </c>
      <c r="T172" s="198">
        <f>S172*H172</f>
        <v>0</v>
      </c>
      <c r="U172" s="34"/>
      <c r="V172" s="34"/>
      <c r="W172" s="34"/>
      <c r="X172" s="34"/>
      <c r="Y172" s="34"/>
      <c r="Z172" s="34"/>
      <c r="AA172" s="34"/>
      <c r="AB172" s="34"/>
      <c r="AC172" s="34"/>
      <c r="AD172" s="34"/>
      <c r="AE172" s="34"/>
      <c r="AR172" s="199" t="s">
        <v>169</v>
      </c>
      <c r="AT172" s="199" t="s">
        <v>165</v>
      </c>
      <c r="AU172" s="199" t="s">
        <v>88</v>
      </c>
      <c r="AY172" s="17" t="s">
        <v>163</v>
      </c>
      <c r="BE172" s="200">
        <f>IF(N172="základní",J172,0)</f>
        <v>0</v>
      </c>
      <c r="BF172" s="200">
        <f>IF(N172="snížená",J172,0)</f>
        <v>0</v>
      </c>
      <c r="BG172" s="200">
        <f>IF(N172="zákl. přenesená",J172,0)</f>
        <v>0</v>
      </c>
      <c r="BH172" s="200">
        <f>IF(N172="sníž. přenesená",J172,0)</f>
        <v>0</v>
      </c>
      <c r="BI172" s="200">
        <f>IF(N172="nulová",J172,0)</f>
        <v>0</v>
      </c>
      <c r="BJ172" s="17" t="s">
        <v>86</v>
      </c>
      <c r="BK172" s="200">
        <f>ROUND(I172*H172,2)</f>
        <v>0</v>
      </c>
      <c r="BL172" s="17" t="s">
        <v>169</v>
      </c>
      <c r="BM172" s="199" t="s">
        <v>227</v>
      </c>
    </row>
    <row r="173" spans="1:65" s="13" customFormat="1" ht="11.25">
      <c r="B173" s="201"/>
      <c r="C173" s="202"/>
      <c r="D173" s="203" t="s">
        <v>171</v>
      </c>
      <c r="E173" s="204" t="s">
        <v>1</v>
      </c>
      <c r="F173" s="205" t="s">
        <v>228</v>
      </c>
      <c r="G173" s="202"/>
      <c r="H173" s="206">
        <v>38.68</v>
      </c>
      <c r="I173" s="207"/>
      <c r="J173" s="202"/>
      <c r="K173" s="202"/>
      <c r="L173" s="208"/>
      <c r="M173" s="209"/>
      <c r="N173" s="210"/>
      <c r="O173" s="210"/>
      <c r="P173" s="210"/>
      <c r="Q173" s="210"/>
      <c r="R173" s="210"/>
      <c r="S173" s="210"/>
      <c r="T173" s="211"/>
      <c r="AT173" s="212" t="s">
        <v>171</v>
      </c>
      <c r="AU173" s="212" t="s">
        <v>88</v>
      </c>
      <c r="AV173" s="13" t="s">
        <v>88</v>
      </c>
      <c r="AW173" s="13" t="s">
        <v>34</v>
      </c>
      <c r="AX173" s="13" t="s">
        <v>78</v>
      </c>
      <c r="AY173" s="212" t="s">
        <v>163</v>
      </c>
    </row>
    <row r="174" spans="1:65" s="13" customFormat="1" ht="11.25">
      <c r="B174" s="201"/>
      <c r="C174" s="202"/>
      <c r="D174" s="203" t="s">
        <v>171</v>
      </c>
      <c r="E174" s="204" t="s">
        <v>1</v>
      </c>
      <c r="F174" s="205" t="s">
        <v>229</v>
      </c>
      <c r="G174" s="202"/>
      <c r="H174" s="206">
        <v>33.380000000000003</v>
      </c>
      <c r="I174" s="207"/>
      <c r="J174" s="202"/>
      <c r="K174" s="202"/>
      <c r="L174" s="208"/>
      <c r="M174" s="209"/>
      <c r="N174" s="210"/>
      <c r="O174" s="210"/>
      <c r="P174" s="210"/>
      <c r="Q174" s="210"/>
      <c r="R174" s="210"/>
      <c r="S174" s="210"/>
      <c r="T174" s="211"/>
      <c r="AT174" s="212" t="s">
        <v>171</v>
      </c>
      <c r="AU174" s="212" t="s">
        <v>88</v>
      </c>
      <c r="AV174" s="13" t="s">
        <v>88</v>
      </c>
      <c r="AW174" s="13" t="s">
        <v>34</v>
      </c>
      <c r="AX174" s="13" t="s">
        <v>78</v>
      </c>
      <c r="AY174" s="212" t="s">
        <v>163</v>
      </c>
    </row>
    <row r="175" spans="1:65" s="13" customFormat="1" ht="11.25">
      <c r="B175" s="201"/>
      <c r="C175" s="202"/>
      <c r="D175" s="203" t="s">
        <v>171</v>
      </c>
      <c r="E175" s="204" t="s">
        <v>1</v>
      </c>
      <c r="F175" s="205" t="s">
        <v>230</v>
      </c>
      <c r="G175" s="202"/>
      <c r="H175" s="206">
        <v>62.32</v>
      </c>
      <c r="I175" s="207"/>
      <c r="J175" s="202"/>
      <c r="K175" s="202"/>
      <c r="L175" s="208"/>
      <c r="M175" s="209"/>
      <c r="N175" s="210"/>
      <c r="O175" s="210"/>
      <c r="P175" s="210"/>
      <c r="Q175" s="210"/>
      <c r="R175" s="210"/>
      <c r="S175" s="210"/>
      <c r="T175" s="211"/>
      <c r="AT175" s="212" t="s">
        <v>171</v>
      </c>
      <c r="AU175" s="212" t="s">
        <v>88</v>
      </c>
      <c r="AV175" s="13" t="s">
        <v>88</v>
      </c>
      <c r="AW175" s="13" t="s">
        <v>34</v>
      </c>
      <c r="AX175" s="13" t="s">
        <v>78</v>
      </c>
      <c r="AY175" s="212" t="s">
        <v>163</v>
      </c>
    </row>
    <row r="176" spans="1:65" s="13" customFormat="1" ht="11.25">
      <c r="B176" s="201"/>
      <c r="C176" s="202"/>
      <c r="D176" s="203" t="s">
        <v>171</v>
      </c>
      <c r="E176" s="204" t="s">
        <v>1</v>
      </c>
      <c r="F176" s="205" t="s">
        <v>231</v>
      </c>
      <c r="G176" s="202"/>
      <c r="H176" s="206">
        <v>78.36</v>
      </c>
      <c r="I176" s="207"/>
      <c r="J176" s="202"/>
      <c r="K176" s="202"/>
      <c r="L176" s="208"/>
      <c r="M176" s="209"/>
      <c r="N176" s="210"/>
      <c r="O176" s="210"/>
      <c r="P176" s="210"/>
      <c r="Q176" s="210"/>
      <c r="R176" s="210"/>
      <c r="S176" s="210"/>
      <c r="T176" s="211"/>
      <c r="AT176" s="212" t="s">
        <v>171</v>
      </c>
      <c r="AU176" s="212" t="s">
        <v>88</v>
      </c>
      <c r="AV176" s="13" t="s">
        <v>88</v>
      </c>
      <c r="AW176" s="13" t="s">
        <v>34</v>
      </c>
      <c r="AX176" s="13" t="s">
        <v>78</v>
      </c>
      <c r="AY176" s="212" t="s">
        <v>163</v>
      </c>
    </row>
    <row r="177" spans="1:65" s="13" customFormat="1" ht="22.5">
      <c r="B177" s="201"/>
      <c r="C177" s="202"/>
      <c r="D177" s="203" t="s">
        <v>171</v>
      </c>
      <c r="E177" s="204" t="s">
        <v>1</v>
      </c>
      <c r="F177" s="205" t="s">
        <v>232</v>
      </c>
      <c r="G177" s="202"/>
      <c r="H177" s="206">
        <v>48.15</v>
      </c>
      <c r="I177" s="207"/>
      <c r="J177" s="202"/>
      <c r="K177" s="202"/>
      <c r="L177" s="208"/>
      <c r="M177" s="209"/>
      <c r="N177" s="210"/>
      <c r="O177" s="210"/>
      <c r="P177" s="210"/>
      <c r="Q177" s="210"/>
      <c r="R177" s="210"/>
      <c r="S177" s="210"/>
      <c r="T177" s="211"/>
      <c r="AT177" s="212" t="s">
        <v>171</v>
      </c>
      <c r="AU177" s="212" t="s">
        <v>88</v>
      </c>
      <c r="AV177" s="13" t="s">
        <v>88</v>
      </c>
      <c r="AW177" s="13" t="s">
        <v>34</v>
      </c>
      <c r="AX177" s="13" t="s">
        <v>78</v>
      </c>
      <c r="AY177" s="212" t="s">
        <v>163</v>
      </c>
    </row>
    <row r="178" spans="1:65" s="13" customFormat="1" ht="11.25">
      <c r="B178" s="201"/>
      <c r="C178" s="202"/>
      <c r="D178" s="203" t="s">
        <v>171</v>
      </c>
      <c r="E178" s="204" t="s">
        <v>1</v>
      </c>
      <c r="F178" s="205" t="s">
        <v>233</v>
      </c>
      <c r="G178" s="202"/>
      <c r="H178" s="206">
        <v>19.62</v>
      </c>
      <c r="I178" s="207"/>
      <c r="J178" s="202"/>
      <c r="K178" s="202"/>
      <c r="L178" s="208"/>
      <c r="M178" s="209"/>
      <c r="N178" s="210"/>
      <c r="O178" s="210"/>
      <c r="P178" s="210"/>
      <c r="Q178" s="210"/>
      <c r="R178" s="210"/>
      <c r="S178" s="210"/>
      <c r="T178" s="211"/>
      <c r="AT178" s="212" t="s">
        <v>171</v>
      </c>
      <c r="AU178" s="212" t="s">
        <v>88</v>
      </c>
      <c r="AV178" s="13" t="s">
        <v>88</v>
      </c>
      <c r="AW178" s="13" t="s">
        <v>34</v>
      </c>
      <c r="AX178" s="13" t="s">
        <v>78</v>
      </c>
      <c r="AY178" s="212" t="s">
        <v>163</v>
      </c>
    </row>
    <row r="179" spans="1:65" s="13" customFormat="1" ht="11.25">
      <c r="B179" s="201"/>
      <c r="C179" s="202"/>
      <c r="D179" s="203" t="s">
        <v>171</v>
      </c>
      <c r="E179" s="204" t="s">
        <v>1</v>
      </c>
      <c r="F179" s="205" t="s">
        <v>234</v>
      </c>
      <c r="G179" s="202"/>
      <c r="H179" s="206">
        <v>9.9499999999999993</v>
      </c>
      <c r="I179" s="207"/>
      <c r="J179" s="202"/>
      <c r="K179" s="202"/>
      <c r="L179" s="208"/>
      <c r="M179" s="209"/>
      <c r="N179" s="210"/>
      <c r="O179" s="210"/>
      <c r="P179" s="210"/>
      <c r="Q179" s="210"/>
      <c r="R179" s="210"/>
      <c r="S179" s="210"/>
      <c r="T179" s="211"/>
      <c r="AT179" s="212" t="s">
        <v>171</v>
      </c>
      <c r="AU179" s="212" t="s">
        <v>88</v>
      </c>
      <c r="AV179" s="13" t="s">
        <v>88</v>
      </c>
      <c r="AW179" s="13" t="s">
        <v>34</v>
      </c>
      <c r="AX179" s="13" t="s">
        <v>78</v>
      </c>
      <c r="AY179" s="212" t="s">
        <v>163</v>
      </c>
    </row>
    <row r="180" spans="1:65" s="13" customFormat="1" ht="11.25">
      <c r="B180" s="201"/>
      <c r="C180" s="202"/>
      <c r="D180" s="203" t="s">
        <v>171</v>
      </c>
      <c r="E180" s="204" t="s">
        <v>1</v>
      </c>
      <c r="F180" s="205" t="s">
        <v>235</v>
      </c>
      <c r="G180" s="202"/>
      <c r="H180" s="206">
        <v>14.85</v>
      </c>
      <c r="I180" s="207"/>
      <c r="J180" s="202"/>
      <c r="K180" s="202"/>
      <c r="L180" s="208"/>
      <c r="M180" s="209"/>
      <c r="N180" s="210"/>
      <c r="O180" s="210"/>
      <c r="P180" s="210"/>
      <c r="Q180" s="210"/>
      <c r="R180" s="210"/>
      <c r="S180" s="210"/>
      <c r="T180" s="211"/>
      <c r="AT180" s="212" t="s">
        <v>171</v>
      </c>
      <c r="AU180" s="212" t="s">
        <v>88</v>
      </c>
      <c r="AV180" s="13" t="s">
        <v>88</v>
      </c>
      <c r="AW180" s="13" t="s">
        <v>34</v>
      </c>
      <c r="AX180" s="13" t="s">
        <v>78</v>
      </c>
      <c r="AY180" s="212" t="s">
        <v>163</v>
      </c>
    </row>
    <row r="181" spans="1:65" s="14" customFormat="1" ht="11.25">
      <c r="B181" s="228"/>
      <c r="C181" s="229"/>
      <c r="D181" s="203" t="s">
        <v>171</v>
      </c>
      <c r="E181" s="230" t="s">
        <v>1</v>
      </c>
      <c r="F181" s="231" t="s">
        <v>209</v>
      </c>
      <c r="G181" s="229"/>
      <c r="H181" s="232">
        <v>305.31</v>
      </c>
      <c r="I181" s="233"/>
      <c r="J181" s="229"/>
      <c r="K181" s="229"/>
      <c r="L181" s="234"/>
      <c r="M181" s="235"/>
      <c r="N181" s="236"/>
      <c r="O181" s="236"/>
      <c r="P181" s="236"/>
      <c r="Q181" s="236"/>
      <c r="R181" s="236"/>
      <c r="S181" s="236"/>
      <c r="T181" s="237"/>
      <c r="AT181" s="238" t="s">
        <v>171</v>
      </c>
      <c r="AU181" s="238" t="s">
        <v>88</v>
      </c>
      <c r="AV181" s="14" t="s">
        <v>169</v>
      </c>
      <c r="AW181" s="14" t="s">
        <v>34</v>
      </c>
      <c r="AX181" s="14" t="s">
        <v>86</v>
      </c>
      <c r="AY181" s="238" t="s">
        <v>163</v>
      </c>
    </row>
    <row r="182" spans="1:65" s="2" customFormat="1" ht="24.2" customHeight="1">
      <c r="A182" s="34"/>
      <c r="B182" s="35"/>
      <c r="C182" s="187" t="s">
        <v>236</v>
      </c>
      <c r="D182" s="187" t="s">
        <v>165</v>
      </c>
      <c r="E182" s="188" t="s">
        <v>237</v>
      </c>
      <c r="F182" s="189" t="s">
        <v>238</v>
      </c>
      <c r="G182" s="190" t="s">
        <v>168</v>
      </c>
      <c r="H182" s="191">
        <v>29.7</v>
      </c>
      <c r="I182" s="192"/>
      <c r="J182" s="193">
        <f>ROUND(I182*H182,2)</f>
        <v>0</v>
      </c>
      <c r="K182" s="194"/>
      <c r="L182" s="39"/>
      <c r="M182" s="195" t="s">
        <v>1</v>
      </c>
      <c r="N182" s="196" t="s">
        <v>43</v>
      </c>
      <c r="O182" s="71"/>
      <c r="P182" s="197">
        <f>O182*H182</f>
        <v>0</v>
      </c>
      <c r="Q182" s="197">
        <v>7.571E-2</v>
      </c>
      <c r="R182" s="197">
        <f>Q182*H182</f>
        <v>2.2485870000000001</v>
      </c>
      <c r="S182" s="197">
        <v>0</v>
      </c>
      <c r="T182" s="198">
        <f>S182*H182</f>
        <v>0</v>
      </c>
      <c r="U182" s="34"/>
      <c r="V182" s="34"/>
      <c r="W182" s="34"/>
      <c r="X182" s="34"/>
      <c r="Y182" s="34"/>
      <c r="Z182" s="34"/>
      <c r="AA182" s="34"/>
      <c r="AB182" s="34"/>
      <c r="AC182" s="34"/>
      <c r="AD182" s="34"/>
      <c r="AE182" s="34"/>
      <c r="AR182" s="199" t="s">
        <v>169</v>
      </c>
      <c r="AT182" s="199" t="s">
        <v>165</v>
      </c>
      <c r="AU182" s="199" t="s">
        <v>88</v>
      </c>
      <c r="AY182" s="17" t="s">
        <v>163</v>
      </c>
      <c r="BE182" s="200">
        <f>IF(N182="základní",J182,0)</f>
        <v>0</v>
      </c>
      <c r="BF182" s="200">
        <f>IF(N182="snížená",J182,0)</f>
        <v>0</v>
      </c>
      <c r="BG182" s="200">
        <f>IF(N182="zákl. přenesená",J182,0)</f>
        <v>0</v>
      </c>
      <c r="BH182" s="200">
        <f>IF(N182="sníž. přenesená",J182,0)</f>
        <v>0</v>
      </c>
      <c r="BI182" s="200">
        <f>IF(N182="nulová",J182,0)</f>
        <v>0</v>
      </c>
      <c r="BJ182" s="17" t="s">
        <v>86</v>
      </c>
      <c r="BK182" s="200">
        <f>ROUND(I182*H182,2)</f>
        <v>0</v>
      </c>
      <c r="BL182" s="17" t="s">
        <v>169</v>
      </c>
      <c r="BM182" s="199" t="s">
        <v>239</v>
      </c>
    </row>
    <row r="183" spans="1:65" s="13" customFormat="1" ht="11.25">
      <c r="B183" s="201"/>
      <c r="C183" s="202"/>
      <c r="D183" s="203" t="s">
        <v>171</v>
      </c>
      <c r="E183" s="204" t="s">
        <v>1</v>
      </c>
      <c r="F183" s="205" t="s">
        <v>240</v>
      </c>
      <c r="G183" s="202"/>
      <c r="H183" s="206">
        <v>29.7</v>
      </c>
      <c r="I183" s="207"/>
      <c r="J183" s="202"/>
      <c r="K183" s="202"/>
      <c r="L183" s="208"/>
      <c r="M183" s="209"/>
      <c r="N183" s="210"/>
      <c r="O183" s="210"/>
      <c r="P183" s="210"/>
      <c r="Q183" s="210"/>
      <c r="R183" s="210"/>
      <c r="S183" s="210"/>
      <c r="T183" s="211"/>
      <c r="AT183" s="212" t="s">
        <v>171</v>
      </c>
      <c r="AU183" s="212" t="s">
        <v>88</v>
      </c>
      <c r="AV183" s="13" t="s">
        <v>88</v>
      </c>
      <c r="AW183" s="13" t="s">
        <v>34</v>
      </c>
      <c r="AX183" s="13" t="s">
        <v>86</v>
      </c>
      <c r="AY183" s="212" t="s">
        <v>163</v>
      </c>
    </row>
    <row r="184" spans="1:65" s="2" customFormat="1" ht="16.5" customHeight="1">
      <c r="A184" s="34"/>
      <c r="B184" s="35"/>
      <c r="C184" s="187" t="s">
        <v>241</v>
      </c>
      <c r="D184" s="187" t="s">
        <v>165</v>
      </c>
      <c r="E184" s="188" t="s">
        <v>242</v>
      </c>
      <c r="F184" s="189" t="s">
        <v>243</v>
      </c>
      <c r="G184" s="190" t="s">
        <v>168</v>
      </c>
      <c r="H184" s="191">
        <v>66</v>
      </c>
      <c r="I184" s="192"/>
      <c r="J184" s="193">
        <f>ROUND(I184*H184,2)</f>
        <v>0</v>
      </c>
      <c r="K184" s="194"/>
      <c r="L184" s="39"/>
      <c r="M184" s="195" t="s">
        <v>1</v>
      </c>
      <c r="N184" s="196" t="s">
        <v>43</v>
      </c>
      <c r="O184" s="71"/>
      <c r="P184" s="197">
        <f>O184*H184</f>
        <v>0</v>
      </c>
      <c r="Q184" s="197">
        <v>5.2249999999999998E-2</v>
      </c>
      <c r="R184" s="197">
        <f>Q184*H184</f>
        <v>3.4484999999999997</v>
      </c>
      <c r="S184" s="197">
        <v>0</v>
      </c>
      <c r="T184" s="198">
        <f>S184*H184</f>
        <v>0</v>
      </c>
      <c r="U184" s="34"/>
      <c r="V184" s="34"/>
      <c r="W184" s="34"/>
      <c r="X184" s="34"/>
      <c r="Y184" s="34"/>
      <c r="Z184" s="34"/>
      <c r="AA184" s="34"/>
      <c r="AB184" s="34"/>
      <c r="AC184" s="34"/>
      <c r="AD184" s="34"/>
      <c r="AE184" s="34"/>
      <c r="AR184" s="199" t="s">
        <v>169</v>
      </c>
      <c r="AT184" s="199" t="s">
        <v>165</v>
      </c>
      <c r="AU184" s="199" t="s">
        <v>88</v>
      </c>
      <c r="AY184" s="17" t="s">
        <v>163</v>
      </c>
      <c r="BE184" s="200">
        <f>IF(N184="základní",J184,0)</f>
        <v>0</v>
      </c>
      <c r="BF184" s="200">
        <f>IF(N184="snížená",J184,0)</f>
        <v>0</v>
      </c>
      <c r="BG184" s="200">
        <f>IF(N184="zákl. přenesená",J184,0)</f>
        <v>0</v>
      </c>
      <c r="BH184" s="200">
        <f>IF(N184="sníž. přenesená",J184,0)</f>
        <v>0</v>
      </c>
      <c r="BI184" s="200">
        <f>IF(N184="nulová",J184,0)</f>
        <v>0</v>
      </c>
      <c r="BJ184" s="17" t="s">
        <v>86</v>
      </c>
      <c r="BK184" s="200">
        <f>ROUND(I184*H184,2)</f>
        <v>0</v>
      </c>
      <c r="BL184" s="17" t="s">
        <v>169</v>
      </c>
      <c r="BM184" s="199" t="s">
        <v>244</v>
      </c>
    </row>
    <row r="185" spans="1:65" s="13" customFormat="1" ht="11.25">
      <c r="B185" s="201"/>
      <c r="C185" s="202"/>
      <c r="D185" s="203" t="s">
        <v>171</v>
      </c>
      <c r="E185" s="204" t="s">
        <v>1</v>
      </c>
      <c r="F185" s="205" t="s">
        <v>245</v>
      </c>
      <c r="G185" s="202"/>
      <c r="H185" s="206">
        <v>21.12</v>
      </c>
      <c r="I185" s="207"/>
      <c r="J185" s="202"/>
      <c r="K185" s="202"/>
      <c r="L185" s="208"/>
      <c r="M185" s="209"/>
      <c r="N185" s="210"/>
      <c r="O185" s="210"/>
      <c r="P185" s="210"/>
      <c r="Q185" s="210"/>
      <c r="R185" s="210"/>
      <c r="S185" s="210"/>
      <c r="T185" s="211"/>
      <c r="AT185" s="212" t="s">
        <v>171</v>
      </c>
      <c r="AU185" s="212" t="s">
        <v>88</v>
      </c>
      <c r="AV185" s="13" t="s">
        <v>88</v>
      </c>
      <c r="AW185" s="13" t="s">
        <v>34</v>
      </c>
      <c r="AX185" s="13" t="s">
        <v>78</v>
      </c>
      <c r="AY185" s="212" t="s">
        <v>163</v>
      </c>
    </row>
    <row r="186" spans="1:65" s="13" customFormat="1" ht="11.25">
      <c r="B186" s="201"/>
      <c r="C186" s="202"/>
      <c r="D186" s="203" t="s">
        <v>171</v>
      </c>
      <c r="E186" s="204" t="s">
        <v>1</v>
      </c>
      <c r="F186" s="205" t="s">
        <v>246</v>
      </c>
      <c r="G186" s="202"/>
      <c r="H186" s="206">
        <v>10.56</v>
      </c>
      <c r="I186" s="207"/>
      <c r="J186" s="202"/>
      <c r="K186" s="202"/>
      <c r="L186" s="208"/>
      <c r="M186" s="209"/>
      <c r="N186" s="210"/>
      <c r="O186" s="210"/>
      <c r="P186" s="210"/>
      <c r="Q186" s="210"/>
      <c r="R186" s="210"/>
      <c r="S186" s="210"/>
      <c r="T186" s="211"/>
      <c r="AT186" s="212" t="s">
        <v>171</v>
      </c>
      <c r="AU186" s="212" t="s">
        <v>88</v>
      </c>
      <c r="AV186" s="13" t="s">
        <v>88</v>
      </c>
      <c r="AW186" s="13" t="s">
        <v>34</v>
      </c>
      <c r="AX186" s="13" t="s">
        <v>78</v>
      </c>
      <c r="AY186" s="212" t="s">
        <v>163</v>
      </c>
    </row>
    <row r="187" spans="1:65" s="13" customFormat="1" ht="11.25">
      <c r="B187" s="201"/>
      <c r="C187" s="202"/>
      <c r="D187" s="203" t="s">
        <v>171</v>
      </c>
      <c r="E187" s="204" t="s">
        <v>1</v>
      </c>
      <c r="F187" s="205" t="s">
        <v>247</v>
      </c>
      <c r="G187" s="202"/>
      <c r="H187" s="206">
        <v>10.56</v>
      </c>
      <c r="I187" s="207"/>
      <c r="J187" s="202"/>
      <c r="K187" s="202"/>
      <c r="L187" s="208"/>
      <c r="M187" s="209"/>
      <c r="N187" s="210"/>
      <c r="O187" s="210"/>
      <c r="P187" s="210"/>
      <c r="Q187" s="210"/>
      <c r="R187" s="210"/>
      <c r="S187" s="210"/>
      <c r="T187" s="211"/>
      <c r="AT187" s="212" t="s">
        <v>171</v>
      </c>
      <c r="AU187" s="212" t="s">
        <v>88</v>
      </c>
      <c r="AV187" s="13" t="s">
        <v>88</v>
      </c>
      <c r="AW187" s="13" t="s">
        <v>34</v>
      </c>
      <c r="AX187" s="13" t="s">
        <v>78</v>
      </c>
      <c r="AY187" s="212" t="s">
        <v>163</v>
      </c>
    </row>
    <row r="188" spans="1:65" s="13" customFormat="1" ht="11.25">
      <c r="B188" s="201"/>
      <c r="C188" s="202"/>
      <c r="D188" s="203" t="s">
        <v>171</v>
      </c>
      <c r="E188" s="204" t="s">
        <v>1</v>
      </c>
      <c r="F188" s="205" t="s">
        <v>248</v>
      </c>
      <c r="G188" s="202"/>
      <c r="H188" s="206">
        <v>6.6</v>
      </c>
      <c r="I188" s="207"/>
      <c r="J188" s="202"/>
      <c r="K188" s="202"/>
      <c r="L188" s="208"/>
      <c r="M188" s="209"/>
      <c r="N188" s="210"/>
      <c r="O188" s="210"/>
      <c r="P188" s="210"/>
      <c r="Q188" s="210"/>
      <c r="R188" s="210"/>
      <c r="S188" s="210"/>
      <c r="T188" s="211"/>
      <c r="AT188" s="212" t="s">
        <v>171</v>
      </c>
      <c r="AU188" s="212" t="s">
        <v>88</v>
      </c>
      <c r="AV188" s="13" t="s">
        <v>88</v>
      </c>
      <c r="AW188" s="13" t="s">
        <v>34</v>
      </c>
      <c r="AX188" s="13" t="s">
        <v>78</v>
      </c>
      <c r="AY188" s="212" t="s">
        <v>163</v>
      </c>
    </row>
    <row r="189" spans="1:65" s="13" customFormat="1" ht="11.25">
      <c r="B189" s="201"/>
      <c r="C189" s="202"/>
      <c r="D189" s="203" t="s">
        <v>171</v>
      </c>
      <c r="E189" s="204" t="s">
        <v>1</v>
      </c>
      <c r="F189" s="205" t="s">
        <v>249</v>
      </c>
      <c r="G189" s="202"/>
      <c r="H189" s="206">
        <v>3.96</v>
      </c>
      <c r="I189" s="207"/>
      <c r="J189" s="202"/>
      <c r="K189" s="202"/>
      <c r="L189" s="208"/>
      <c r="M189" s="209"/>
      <c r="N189" s="210"/>
      <c r="O189" s="210"/>
      <c r="P189" s="210"/>
      <c r="Q189" s="210"/>
      <c r="R189" s="210"/>
      <c r="S189" s="210"/>
      <c r="T189" s="211"/>
      <c r="AT189" s="212" t="s">
        <v>171</v>
      </c>
      <c r="AU189" s="212" t="s">
        <v>88</v>
      </c>
      <c r="AV189" s="13" t="s">
        <v>88</v>
      </c>
      <c r="AW189" s="13" t="s">
        <v>34</v>
      </c>
      <c r="AX189" s="13" t="s">
        <v>78</v>
      </c>
      <c r="AY189" s="212" t="s">
        <v>163</v>
      </c>
    </row>
    <row r="190" spans="1:65" s="13" customFormat="1" ht="11.25">
      <c r="B190" s="201"/>
      <c r="C190" s="202"/>
      <c r="D190" s="203" t="s">
        <v>171</v>
      </c>
      <c r="E190" s="204" t="s">
        <v>1</v>
      </c>
      <c r="F190" s="205" t="s">
        <v>250</v>
      </c>
      <c r="G190" s="202"/>
      <c r="H190" s="206">
        <v>13.2</v>
      </c>
      <c r="I190" s="207"/>
      <c r="J190" s="202"/>
      <c r="K190" s="202"/>
      <c r="L190" s="208"/>
      <c r="M190" s="209"/>
      <c r="N190" s="210"/>
      <c r="O190" s="210"/>
      <c r="P190" s="210"/>
      <c r="Q190" s="210"/>
      <c r="R190" s="210"/>
      <c r="S190" s="210"/>
      <c r="T190" s="211"/>
      <c r="AT190" s="212" t="s">
        <v>171</v>
      </c>
      <c r="AU190" s="212" t="s">
        <v>88</v>
      </c>
      <c r="AV190" s="13" t="s">
        <v>88</v>
      </c>
      <c r="AW190" s="13" t="s">
        <v>34</v>
      </c>
      <c r="AX190" s="13" t="s">
        <v>78</v>
      </c>
      <c r="AY190" s="212" t="s">
        <v>163</v>
      </c>
    </row>
    <row r="191" spans="1:65" s="14" customFormat="1" ht="11.25">
      <c r="B191" s="228"/>
      <c r="C191" s="229"/>
      <c r="D191" s="203" t="s">
        <v>171</v>
      </c>
      <c r="E191" s="230" t="s">
        <v>1</v>
      </c>
      <c r="F191" s="231" t="s">
        <v>209</v>
      </c>
      <c r="G191" s="229"/>
      <c r="H191" s="232">
        <v>66</v>
      </c>
      <c r="I191" s="233"/>
      <c r="J191" s="229"/>
      <c r="K191" s="229"/>
      <c r="L191" s="234"/>
      <c r="M191" s="235"/>
      <c r="N191" s="236"/>
      <c r="O191" s="236"/>
      <c r="P191" s="236"/>
      <c r="Q191" s="236"/>
      <c r="R191" s="236"/>
      <c r="S191" s="236"/>
      <c r="T191" s="237"/>
      <c r="AT191" s="238" t="s">
        <v>171</v>
      </c>
      <c r="AU191" s="238" t="s">
        <v>88</v>
      </c>
      <c r="AV191" s="14" t="s">
        <v>169</v>
      </c>
      <c r="AW191" s="14" t="s">
        <v>34</v>
      </c>
      <c r="AX191" s="14" t="s">
        <v>86</v>
      </c>
      <c r="AY191" s="238" t="s">
        <v>163</v>
      </c>
    </row>
    <row r="192" spans="1:65" s="2" customFormat="1" ht="16.5" customHeight="1">
      <c r="A192" s="34"/>
      <c r="B192" s="35"/>
      <c r="C192" s="187" t="s">
        <v>8</v>
      </c>
      <c r="D192" s="187" t="s">
        <v>165</v>
      </c>
      <c r="E192" s="188" t="s">
        <v>251</v>
      </c>
      <c r="F192" s="189" t="s">
        <v>252</v>
      </c>
      <c r="G192" s="190" t="s">
        <v>168</v>
      </c>
      <c r="H192" s="191">
        <v>6.3</v>
      </c>
      <c r="I192" s="192"/>
      <c r="J192" s="193">
        <f>ROUND(I192*H192,2)</f>
        <v>0</v>
      </c>
      <c r="K192" s="194"/>
      <c r="L192" s="39"/>
      <c r="M192" s="195" t="s">
        <v>1</v>
      </c>
      <c r="N192" s="196" t="s">
        <v>43</v>
      </c>
      <c r="O192" s="71"/>
      <c r="P192" s="197">
        <f>O192*H192</f>
        <v>0</v>
      </c>
      <c r="Q192" s="197">
        <v>7.9909999999999995E-2</v>
      </c>
      <c r="R192" s="197">
        <f>Q192*H192</f>
        <v>0.50343299999999991</v>
      </c>
      <c r="S192" s="197">
        <v>0</v>
      </c>
      <c r="T192" s="198">
        <f>S192*H192</f>
        <v>0</v>
      </c>
      <c r="U192" s="34"/>
      <c r="V192" s="34"/>
      <c r="W192" s="34"/>
      <c r="X192" s="34"/>
      <c r="Y192" s="34"/>
      <c r="Z192" s="34"/>
      <c r="AA192" s="34"/>
      <c r="AB192" s="34"/>
      <c r="AC192" s="34"/>
      <c r="AD192" s="34"/>
      <c r="AE192" s="34"/>
      <c r="AR192" s="199" t="s">
        <v>169</v>
      </c>
      <c r="AT192" s="199" t="s">
        <v>165</v>
      </c>
      <c r="AU192" s="199" t="s">
        <v>88</v>
      </c>
      <c r="AY192" s="17" t="s">
        <v>163</v>
      </c>
      <c r="BE192" s="200">
        <f>IF(N192="základní",J192,0)</f>
        <v>0</v>
      </c>
      <c r="BF192" s="200">
        <f>IF(N192="snížená",J192,0)</f>
        <v>0</v>
      </c>
      <c r="BG192" s="200">
        <f>IF(N192="zákl. přenesená",J192,0)</f>
        <v>0</v>
      </c>
      <c r="BH192" s="200">
        <f>IF(N192="sníž. přenesená",J192,0)</f>
        <v>0</v>
      </c>
      <c r="BI192" s="200">
        <f>IF(N192="nulová",J192,0)</f>
        <v>0</v>
      </c>
      <c r="BJ192" s="17" t="s">
        <v>86</v>
      </c>
      <c r="BK192" s="200">
        <f>ROUND(I192*H192,2)</f>
        <v>0</v>
      </c>
      <c r="BL192" s="17" t="s">
        <v>169</v>
      </c>
      <c r="BM192" s="199" t="s">
        <v>253</v>
      </c>
    </row>
    <row r="193" spans="1:65" s="13" customFormat="1" ht="11.25">
      <c r="B193" s="201"/>
      <c r="C193" s="202"/>
      <c r="D193" s="203" t="s">
        <v>171</v>
      </c>
      <c r="E193" s="204" t="s">
        <v>1</v>
      </c>
      <c r="F193" s="205" t="s">
        <v>254</v>
      </c>
      <c r="G193" s="202"/>
      <c r="H193" s="206">
        <v>2.7</v>
      </c>
      <c r="I193" s="207"/>
      <c r="J193" s="202"/>
      <c r="K193" s="202"/>
      <c r="L193" s="208"/>
      <c r="M193" s="209"/>
      <c r="N193" s="210"/>
      <c r="O193" s="210"/>
      <c r="P193" s="210"/>
      <c r="Q193" s="210"/>
      <c r="R193" s="210"/>
      <c r="S193" s="210"/>
      <c r="T193" s="211"/>
      <c r="AT193" s="212" t="s">
        <v>171</v>
      </c>
      <c r="AU193" s="212" t="s">
        <v>88</v>
      </c>
      <c r="AV193" s="13" t="s">
        <v>88</v>
      </c>
      <c r="AW193" s="13" t="s">
        <v>34</v>
      </c>
      <c r="AX193" s="13" t="s">
        <v>78</v>
      </c>
      <c r="AY193" s="212" t="s">
        <v>163</v>
      </c>
    </row>
    <row r="194" spans="1:65" s="13" customFormat="1" ht="11.25">
      <c r="B194" s="201"/>
      <c r="C194" s="202"/>
      <c r="D194" s="203" t="s">
        <v>171</v>
      </c>
      <c r="E194" s="204" t="s">
        <v>1</v>
      </c>
      <c r="F194" s="205" t="s">
        <v>255</v>
      </c>
      <c r="G194" s="202"/>
      <c r="H194" s="206">
        <v>3.6</v>
      </c>
      <c r="I194" s="207"/>
      <c r="J194" s="202"/>
      <c r="K194" s="202"/>
      <c r="L194" s="208"/>
      <c r="M194" s="209"/>
      <c r="N194" s="210"/>
      <c r="O194" s="210"/>
      <c r="P194" s="210"/>
      <c r="Q194" s="210"/>
      <c r="R194" s="210"/>
      <c r="S194" s="210"/>
      <c r="T194" s="211"/>
      <c r="AT194" s="212" t="s">
        <v>171</v>
      </c>
      <c r="AU194" s="212" t="s">
        <v>88</v>
      </c>
      <c r="AV194" s="13" t="s">
        <v>88</v>
      </c>
      <c r="AW194" s="13" t="s">
        <v>34</v>
      </c>
      <c r="AX194" s="13" t="s">
        <v>78</v>
      </c>
      <c r="AY194" s="212" t="s">
        <v>163</v>
      </c>
    </row>
    <row r="195" spans="1:65" s="14" customFormat="1" ht="11.25">
      <c r="B195" s="228"/>
      <c r="C195" s="229"/>
      <c r="D195" s="203" t="s">
        <v>171</v>
      </c>
      <c r="E195" s="230" t="s">
        <v>1</v>
      </c>
      <c r="F195" s="231" t="s">
        <v>209</v>
      </c>
      <c r="G195" s="229"/>
      <c r="H195" s="232">
        <v>6.3000000000000007</v>
      </c>
      <c r="I195" s="233"/>
      <c r="J195" s="229"/>
      <c r="K195" s="229"/>
      <c r="L195" s="234"/>
      <c r="M195" s="235"/>
      <c r="N195" s="236"/>
      <c r="O195" s="236"/>
      <c r="P195" s="236"/>
      <c r="Q195" s="236"/>
      <c r="R195" s="236"/>
      <c r="S195" s="236"/>
      <c r="T195" s="237"/>
      <c r="AT195" s="238" t="s">
        <v>171</v>
      </c>
      <c r="AU195" s="238" t="s">
        <v>88</v>
      </c>
      <c r="AV195" s="14" t="s">
        <v>169</v>
      </c>
      <c r="AW195" s="14" t="s">
        <v>34</v>
      </c>
      <c r="AX195" s="14" t="s">
        <v>86</v>
      </c>
      <c r="AY195" s="238" t="s">
        <v>163</v>
      </c>
    </row>
    <row r="196" spans="1:65" s="2" customFormat="1" ht="24.2" customHeight="1">
      <c r="A196" s="34"/>
      <c r="B196" s="35"/>
      <c r="C196" s="187" t="s">
        <v>256</v>
      </c>
      <c r="D196" s="187" t="s">
        <v>165</v>
      </c>
      <c r="E196" s="188" t="s">
        <v>257</v>
      </c>
      <c r="F196" s="189" t="s">
        <v>258</v>
      </c>
      <c r="G196" s="190" t="s">
        <v>259</v>
      </c>
      <c r="H196" s="191">
        <v>145.19999999999999</v>
      </c>
      <c r="I196" s="192"/>
      <c r="J196" s="193">
        <f>ROUND(I196*H196,2)</f>
        <v>0</v>
      </c>
      <c r="K196" s="194"/>
      <c r="L196" s="39"/>
      <c r="M196" s="195" t="s">
        <v>1</v>
      </c>
      <c r="N196" s="196" t="s">
        <v>43</v>
      </c>
      <c r="O196" s="71"/>
      <c r="P196" s="197">
        <f>O196*H196</f>
        <v>0</v>
      </c>
      <c r="Q196" s="197">
        <v>1.2999999999999999E-4</v>
      </c>
      <c r="R196" s="197">
        <f>Q196*H196</f>
        <v>1.8875999999999997E-2</v>
      </c>
      <c r="S196" s="197">
        <v>0</v>
      </c>
      <c r="T196" s="198">
        <f>S196*H196</f>
        <v>0</v>
      </c>
      <c r="U196" s="34"/>
      <c r="V196" s="34"/>
      <c r="W196" s="34"/>
      <c r="X196" s="34"/>
      <c r="Y196" s="34"/>
      <c r="Z196" s="34"/>
      <c r="AA196" s="34"/>
      <c r="AB196" s="34"/>
      <c r="AC196" s="34"/>
      <c r="AD196" s="34"/>
      <c r="AE196" s="34"/>
      <c r="AR196" s="199" t="s">
        <v>169</v>
      </c>
      <c r="AT196" s="199" t="s">
        <v>165</v>
      </c>
      <c r="AU196" s="199" t="s">
        <v>88</v>
      </c>
      <c r="AY196" s="17" t="s">
        <v>163</v>
      </c>
      <c r="BE196" s="200">
        <f>IF(N196="základní",J196,0)</f>
        <v>0</v>
      </c>
      <c r="BF196" s="200">
        <f>IF(N196="snížená",J196,0)</f>
        <v>0</v>
      </c>
      <c r="BG196" s="200">
        <f>IF(N196="zákl. přenesená",J196,0)</f>
        <v>0</v>
      </c>
      <c r="BH196" s="200">
        <f>IF(N196="sníž. přenesená",J196,0)</f>
        <v>0</v>
      </c>
      <c r="BI196" s="200">
        <f>IF(N196="nulová",J196,0)</f>
        <v>0</v>
      </c>
      <c r="BJ196" s="17" t="s">
        <v>86</v>
      </c>
      <c r="BK196" s="200">
        <f>ROUND(I196*H196,2)</f>
        <v>0</v>
      </c>
      <c r="BL196" s="17" t="s">
        <v>169</v>
      </c>
      <c r="BM196" s="199" t="s">
        <v>260</v>
      </c>
    </row>
    <row r="197" spans="1:65" s="13" customFormat="1" ht="11.25">
      <c r="B197" s="201"/>
      <c r="C197" s="202"/>
      <c r="D197" s="203" t="s">
        <v>171</v>
      </c>
      <c r="E197" s="204" t="s">
        <v>1</v>
      </c>
      <c r="F197" s="205" t="s">
        <v>261</v>
      </c>
      <c r="G197" s="202"/>
      <c r="H197" s="206">
        <v>145.19999999999999</v>
      </c>
      <c r="I197" s="207"/>
      <c r="J197" s="202"/>
      <c r="K197" s="202"/>
      <c r="L197" s="208"/>
      <c r="M197" s="209"/>
      <c r="N197" s="210"/>
      <c r="O197" s="210"/>
      <c r="P197" s="210"/>
      <c r="Q197" s="210"/>
      <c r="R197" s="210"/>
      <c r="S197" s="210"/>
      <c r="T197" s="211"/>
      <c r="AT197" s="212" t="s">
        <v>171</v>
      </c>
      <c r="AU197" s="212" t="s">
        <v>88</v>
      </c>
      <c r="AV197" s="13" t="s">
        <v>88</v>
      </c>
      <c r="AW197" s="13" t="s">
        <v>34</v>
      </c>
      <c r="AX197" s="13" t="s">
        <v>86</v>
      </c>
      <c r="AY197" s="212" t="s">
        <v>163</v>
      </c>
    </row>
    <row r="198" spans="1:65" s="12" customFormat="1" ht="22.9" customHeight="1">
      <c r="B198" s="171"/>
      <c r="C198" s="172"/>
      <c r="D198" s="173" t="s">
        <v>77</v>
      </c>
      <c r="E198" s="185" t="s">
        <v>193</v>
      </c>
      <c r="F198" s="185" t="s">
        <v>262</v>
      </c>
      <c r="G198" s="172"/>
      <c r="H198" s="172"/>
      <c r="I198" s="175"/>
      <c r="J198" s="186">
        <f>BK198</f>
        <v>0</v>
      </c>
      <c r="K198" s="172"/>
      <c r="L198" s="177"/>
      <c r="M198" s="178"/>
      <c r="N198" s="179"/>
      <c r="O198" s="179"/>
      <c r="P198" s="180">
        <f>SUM(P199:P279)</f>
        <v>0</v>
      </c>
      <c r="Q198" s="179"/>
      <c r="R198" s="180">
        <f>SUM(R199:R279)</f>
        <v>135.435128104</v>
      </c>
      <c r="S198" s="179"/>
      <c r="T198" s="181">
        <f>SUM(T199:T279)</f>
        <v>0</v>
      </c>
      <c r="AR198" s="182" t="s">
        <v>86</v>
      </c>
      <c r="AT198" s="183" t="s">
        <v>77</v>
      </c>
      <c r="AU198" s="183" t="s">
        <v>86</v>
      </c>
      <c r="AY198" s="182" t="s">
        <v>163</v>
      </c>
      <c r="BK198" s="184">
        <f>SUM(BK199:BK279)</f>
        <v>0</v>
      </c>
    </row>
    <row r="199" spans="1:65" s="2" customFormat="1" ht="24.2" customHeight="1">
      <c r="A199" s="34"/>
      <c r="B199" s="35"/>
      <c r="C199" s="187" t="s">
        <v>263</v>
      </c>
      <c r="D199" s="187" t="s">
        <v>165</v>
      </c>
      <c r="E199" s="188" t="s">
        <v>264</v>
      </c>
      <c r="F199" s="189" t="s">
        <v>265</v>
      </c>
      <c r="G199" s="190" t="s">
        <v>168</v>
      </c>
      <c r="H199" s="191">
        <v>80.58</v>
      </c>
      <c r="I199" s="192"/>
      <c r="J199" s="193">
        <f>ROUND(I199*H199,2)</f>
        <v>0</v>
      </c>
      <c r="K199" s="194"/>
      <c r="L199" s="39"/>
      <c r="M199" s="195" t="s">
        <v>1</v>
      </c>
      <c r="N199" s="196" t="s">
        <v>43</v>
      </c>
      <c r="O199" s="71"/>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169</v>
      </c>
      <c r="AT199" s="199" t="s">
        <v>165</v>
      </c>
      <c r="AU199" s="199" t="s">
        <v>88</v>
      </c>
      <c r="AY199" s="17" t="s">
        <v>163</v>
      </c>
      <c r="BE199" s="200">
        <f>IF(N199="základní",J199,0)</f>
        <v>0</v>
      </c>
      <c r="BF199" s="200">
        <f>IF(N199="snížená",J199,0)</f>
        <v>0</v>
      </c>
      <c r="BG199" s="200">
        <f>IF(N199="zákl. přenesená",J199,0)</f>
        <v>0</v>
      </c>
      <c r="BH199" s="200">
        <f>IF(N199="sníž. přenesená",J199,0)</f>
        <v>0</v>
      </c>
      <c r="BI199" s="200">
        <f>IF(N199="nulová",J199,0)</f>
        <v>0</v>
      </c>
      <c r="BJ199" s="17" t="s">
        <v>86</v>
      </c>
      <c r="BK199" s="200">
        <f>ROUND(I199*H199,2)</f>
        <v>0</v>
      </c>
      <c r="BL199" s="17" t="s">
        <v>169</v>
      </c>
      <c r="BM199" s="199" t="s">
        <v>266</v>
      </c>
    </row>
    <row r="200" spans="1:65" s="13" customFormat="1" ht="22.5">
      <c r="B200" s="201"/>
      <c r="C200" s="202"/>
      <c r="D200" s="203" t="s">
        <v>171</v>
      </c>
      <c r="E200" s="204" t="s">
        <v>1</v>
      </c>
      <c r="F200" s="205" t="s">
        <v>267</v>
      </c>
      <c r="G200" s="202"/>
      <c r="H200" s="206">
        <v>46.98</v>
      </c>
      <c r="I200" s="207"/>
      <c r="J200" s="202"/>
      <c r="K200" s="202"/>
      <c r="L200" s="208"/>
      <c r="M200" s="209"/>
      <c r="N200" s="210"/>
      <c r="O200" s="210"/>
      <c r="P200" s="210"/>
      <c r="Q200" s="210"/>
      <c r="R200" s="210"/>
      <c r="S200" s="210"/>
      <c r="T200" s="211"/>
      <c r="AT200" s="212" t="s">
        <v>171</v>
      </c>
      <c r="AU200" s="212" t="s">
        <v>88</v>
      </c>
      <c r="AV200" s="13" t="s">
        <v>88</v>
      </c>
      <c r="AW200" s="13" t="s">
        <v>34</v>
      </c>
      <c r="AX200" s="13" t="s">
        <v>78</v>
      </c>
      <c r="AY200" s="212" t="s">
        <v>163</v>
      </c>
    </row>
    <row r="201" spans="1:65" s="13" customFormat="1" ht="11.25">
      <c r="B201" s="201"/>
      <c r="C201" s="202"/>
      <c r="D201" s="203" t="s">
        <v>171</v>
      </c>
      <c r="E201" s="204" t="s">
        <v>1</v>
      </c>
      <c r="F201" s="205" t="s">
        <v>268</v>
      </c>
      <c r="G201" s="202"/>
      <c r="H201" s="206">
        <v>3.6</v>
      </c>
      <c r="I201" s="207"/>
      <c r="J201" s="202"/>
      <c r="K201" s="202"/>
      <c r="L201" s="208"/>
      <c r="M201" s="209"/>
      <c r="N201" s="210"/>
      <c r="O201" s="210"/>
      <c r="P201" s="210"/>
      <c r="Q201" s="210"/>
      <c r="R201" s="210"/>
      <c r="S201" s="210"/>
      <c r="T201" s="211"/>
      <c r="AT201" s="212" t="s">
        <v>171</v>
      </c>
      <c r="AU201" s="212" t="s">
        <v>88</v>
      </c>
      <c r="AV201" s="13" t="s">
        <v>88</v>
      </c>
      <c r="AW201" s="13" t="s">
        <v>34</v>
      </c>
      <c r="AX201" s="13" t="s">
        <v>78</v>
      </c>
      <c r="AY201" s="212" t="s">
        <v>163</v>
      </c>
    </row>
    <row r="202" spans="1:65" s="13" customFormat="1" ht="11.25">
      <c r="B202" s="201"/>
      <c r="C202" s="202"/>
      <c r="D202" s="203" t="s">
        <v>171</v>
      </c>
      <c r="E202" s="204" t="s">
        <v>1</v>
      </c>
      <c r="F202" s="205" t="s">
        <v>269</v>
      </c>
      <c r="G202" s="202"/>
      <c r="H202" s="206">
        <v>30</v>
      </c>
      <c r="I202" s="207"/>
      <c r="J202" s="202"/>
      <c r="K202" s="202"/>
      <c r="L202" s="208"/>
      <c r="M202" s="209"/>
      <c r="N202" s="210"/>
      <c r="O202" s="210"/>
      <c r="P202" s="210"/>
      <c r="Q202" s="210"/>
      <c r="R202" s="210"/>
      <c r="S202" s="210"/>
      <c r="T202" s="211"/>
      <c r="AT202" s="212" t="s">
        <v>171</v>
      </c>
      <c r="AU202" s="212" t="s">
        <v>88</v>
      </c>
      <c r="AV202" s="13" t="s">
        <v>88</v>
      </c>
      <c r="AW202" s="13" t="s">
        <v>34</v>
      </c>
      <c r="AX202" s="13" t="s">
        <v>78</v>
      </c>
      <c r="AY202" s="212" t="s">
        <v>163</v>
      </c>
    </row>
    <row r="203" spans="1:65" s="14" customFormat="1" ht="11.25">
      <c r="B203" s="228"/>
      <c r="C203" s="229"/>
      <c r="D203" s="203" t="s">
        <v>171</v>
      </c>
      <c r="E203" s="230" t="s">
        <v>1</v>
      </c>
      <c r="F203" s="231" t="s">
        <v>209</v>
      </c>
      <c r="G203" s="229"/>
      <c r="H203" s="232">
        <v>80.58</v>
      </c>
      <c r="I203" s="233"/>
      <c r="J203" s="229"/>
      <c r="K203" s="229"/>
      <c r="L203" s="234"/>
      <c r="M203" s="235"/>
      <c r="N203" s="236"/>
      <c r="O203" s="236"/>
      <c r="P203" s="236"/>
      <c r="Q203" s="236"/>
      <c r="R203" s="236"/>
      <c r="S203" s="236"/>
      <c r="T203" s="237"/>
      <c r="AT203" s="238" t="s">
        <v>171</v>
      </c>
      <c r="AU203" s="238" t="s">
        <v>88</v>
      </c>
      <c r="AV203" s="14" t="s">
        <v>169</v>
      </c>
      <c r="AW203" s="14" t="s">
        <v>34</v>
      </c>
      <c r="AX203" s="14" t="s">
        <v>86</v>
      </c>
      <c r="AY203" s="238" t="s">
        <v>163</v>
      </c>
    </row>
    <row r="204" spans="1:65" s="2" customFormat="1" ht="24.2" customHeight="1">
      <c r="A204" s="34"/>
      <c r="B204" s="35"/>
      <c r="C204" s="187" t="s">
        <v>270</v>
      </c>
      <c r="D204" s="187" t="s">
        <v>165</v>
      </c>
      <c r="E204" s="188" t="s">
        <v>271</v>
      </c>
      <c r="F204" s="189" t="s">
        <v>272</v>
      </c>
      <c r="G204" s="190" t="s">
        <v>168</v>
      </c>
      <c r="H204" s="191">
        <v>924.79200000000003</v>
      </c>
      <c r="I204" s="192"/>
      <c r="J204" s="193">
        <f>ROUND(I204*H204,2)</f>
        <v>0</v>
      </c>
      <c r="K204" s="194"/>
      <c r="L204" s="39"/>
      <c r="M204" s="195" t="s">
        <v>1</v>
      </c>
      <c r="N204" s="196" t="s">
        <v>43</v>
      </c>
      <c r="O204" s="71"/>
      <c r="P204" s="197">
        <f>O204*H204</f>
        <v>0</v>
      </c>
      <c r="Q204" s="197">
        <v>2.6200000000000001E-2</v>
      </c>
      <c r="R204" s="197">
        <f>Q204*H204</f>
        <v>24.229550400000001</v>
      </c>
      <c r="S204" s="197">
        <v>0</v>
      </c>
      <c r="T204" s="198">
        <f>S204*H204</f>
        <v>0</v>
      </c>
      <c r="U204" s="34"/>
      <c r="V204" s="34"/>
      <c r="W204" s="34"/>
      <c r="X204" s="34"/>
      <c r="Y204" s="34"/>
      <c r="Z204" s="34"/>
      <c r="AA204" s="34"/>
      <c r="AB204" s="34"/>
      <c r="AC204" s="34"/>
      <c r="AD204" s="34"/>
      <c r="AE204" s="34"/>
      <c r="AR204" s="199" t="s">
        <v>169</v>
      </c>
      <c r="AT204" s="199" t="s">
        <v>165</v>
      </c>
      <c r="AU204" s="199" t="s">
        <v>88</v>
      </c>
      <c r="AY204" s="17" t="s">
        <v>163</v>
      </c>
      <c r="BE204" s="200">
        <f>IF(N204="základní",J204,0)</f>
        <v>0</v>
      </c>
      <c r="BF204" s="200">
        <f>IF(N204="snížená",J204,0)</f>
        <v>0</v>
      </c>
      <c r="BG204" s="200">
        <f>IF(N204="zákl. přenesená",J204,0)</f>
        <v>0</v>
      </c>
      <c r="BH204" s="200">
        <f>IF(N204="sníž. přenesená",J204,0)</f>
        <v>0</v>
      </c>
      <c r="BI204" s="200">
        <f>IF(N204="nulová",J204,0)</f>
        <v>0</v>
      </c>
      <c r="BJ204" s="17" t="s">
        <v>86</v>
      </c>
      <c r="BK204" s="200">
        <f>ROUND(I204*H204,2)</f>
        <v>0</v>
      </c>
      <c r="BL204" s="17" t="s">
        <v>169</v>
      </c>
      <c r="BM204" s="199" t="s">
        <v>273</v>
      </c>
    </row>
    <row r="205" spans="1:65" s="13" customFormat="1" ht="22.5">
      <c r="B205" s="201"/>
      <c r="C205" s="202"/>
      <c r="D205" s="203" t="s">
        <v>171</v>
      </c>
      <c r="E205" s="204" t="s">
        <v>1</v>
      </c>
      <c r="F205" s="205" t="s">
        <v>274</v>
      </c>
      <c r="G205" s="202"/>
      <c r="H205" s="206">
        <v>142.03200000000001</v>
      </c>
      <c r="I205" s="207"/>
      <c r="J205" s="202"/>
      <c r="K205" s="202"/>
      <c r="L205" s="208"/>
      <c r="M205" s="209"/>
      <c r="N205" s="210"/>
      <c r="O205" s="210"/>
      <c r="P205" s="210"/>
      <c r="Q205" s="210"/>
      <c r="R205" s="210"/>
      <c r="S205" s="210"/>
      <c r="T205" s="211"/>
      <c r="AT205" s="212" t="s">
        <v>171</v>
      </c>
      <c r="AU205" s="212" t="s">
        <v>88</v>
      </c>
      <c r="AV205" s="13" t="s">
        <v>88</v>
      </c>
      <c r="AW205" s="13" t="s">
        <v>34</v>
      </c>
      <c r="AX205" s="13" t="s">
        <v>78</v>
      </c>
      <c r="AY205" s="212" t="s">
        <v>163</v>
      </c>
    </row>
    <row r="206" spans="1:65" s="13" customFormat="1" ht="11.25">
      <c r="B206" s="201"/>
      <c r="C206" s="202"/>
      <c r="D206" s="203" t="s">
        <v>171</v>
      </c>
      <c r="E206" s="204" t="s">
        <v>1</v>
      </c>
      <c r="F206" s="205" t="s">
        <v>275</v>
      </c>
      <c r="G206" s="202"/>
      <c r="H206" s="206">
        <v>62.7</v>
      </c>
      <c r="I206" s="207"/>
      <c r="J206" s="202"/>
      <c r="K206" s="202"/>
      <c r="L206" s="208"/>
      <c r="M206" s="209"/>
      <c r="N206" s="210"/>
      <c r="O206" s="210"/>
      <c r="P206" s="210"/>
      <c r="Q206" s="210"/>
      <c r="R206" s="210"/>
      <c r="S206" s="210"/>
      <c r="T206" s="211"/>
      <c r="AT206" s="212" t="s">
        <v>171</v>
      </c>
      <c r="AU206" s="212" t="s">
        <v>88</v>
      </c>
      <c r="AV206" s="13" t="s">
        <v>88</v>
      </c>
      <c r="AW206" s="13" t="s">
        <v>34</v>
      </c>
      <c r="AX206" s="13" t="s">
        <v>78</v>
      </c>
      <c r="AY206" s="212" t="s">
        <v>163</v>
      </c>
    </row>
    <row r="207" spans="1:65" s="13" customFormat="1" ht="11.25">
      <c r="B207" s="201"/>
      <c r="C207" s="202"/>
      <c r="D207" s="203" t="s">
        <v>171</v>
      </c>
      <c r="E207" s="204" t="s">
        <v>1</v>
      </c>
      <c r="F207" s="205" t="s">
        <v>276</v>
      </c>
      <c r="G207" s="202"/>
      <c r="H207" s="206">
        <v>39.93</v>
      </c>
      <c r="I207" s="207"/>
      <c r="J207" s="202"/>
      <c r="K207" s="202"/>
      <c r="L207" s="208"/>
      <c r="M207" s="209"/>
      <c r="N207" s="210"/>
      <c r="O207" s="210"/>
      <c r="P207" s="210"/>
      <c r="Q207" s="210"/>
      <c r="R207" s="210"/>
      <c r="S207" s="210"/>
      <c r="T207" s="211"/>
      <c r="AT207" s="212" t="s">
        <v>171</v>
      </c>
      <c r="AU207" s="212" t="s">
        <v>88</v>
      </c>
      <c r="AV207" s="13" t="s">
        <v>88</v>
      </c>
      <c r="AW207" s="13" t="s">
        <v>34</v>
      </c>
      <c r="AX207" s="13" t="s">
        <v>78</v>
      </c>
      <c r="AY207" s="212" t="s">
        <v>163</v>
      </c>
    </row>
    <row r="208" spans="1:65" s="13" customFormat="1" ht="11.25">
      <c r="B208" s="201"/>
      <c r="C208" s="202"/>
      <c r="D208" s="203" t="s">
        <v>171</v>
      </c>
      <c r="E208" s="204" t="s">
        <v>1</v>
      </c>
      <c r="F208" s="205" t="s">
        <v>277</v>
      </c>
      <c r="G208" s="202"/>
      <c r="H208" s="206">
        <v>9.9</v>
      </c>
      <c r="I208" s="207"/>
      <c r="J208" s="202"/>
      <c r="K208" s="202"/>
      <c r="L208" s="208"/>
      <c r="M208" s="209"/>
      <c r="N208" s="210"/>
      <c r="O208" s="210"/>
      <c r="P208" s="210"/>
      <c r="Q208" s="210"/>
      <c r="R208" s="210"/>
      <c r="S208" s="210"/>
      <c r="T208" s="211"/>
      <c r="AT208" s="212" t="s">
        <v>171</v>
      </c>
      <c r="AU208" s="212" t="s">
        <v>88</v>
      </c>
      <c r="AV208" s="13" t="s">
        <v>88</v>
      </c>
      <c r="AW208" s="13" t="s">
        <v>34</v>
      </c>
      <c r="AX208" s="13" t="s">
        <v>78</v>
      </c>
      <c r="AY208" s="212" t="s">
        <v>163</v>
      </c>
    </row>
    <row r="209" spans="2:51" s="13" customFormat="1" ht="11.25">
      <c r="B209" s="201"/>
      <c r="C209" s="202"/>
      <c r="D209" s="203" t="s">
        <v>171</v>
      </c>
      <c r="E209" s="204" t="s">
        <v>1</v>
      </c>
      <c r="F209" s="205" t="s">
        <v>278</v>
      </c>
      <c r="G209" s="202"/>
      <c r="H209" s="206">
        <v>128.37</v>
      </c>
      <c r="I209" s="207"/>
      <c r="J209" s="202"/>
      <c r="K209" s="202"/>
      <c r="L209" s="208"/>
      <c r="M209" s="209"/>
      <c r="N209" s="210"/>
      <c r="O209" s="210"/>
      <c r="P209" s="210"/>
      <c r="Q209" s="210"/>
      <c r="R209" s="210"/>
      <c r="S209" s="210"/>
      <c r="T209" s="211"/>
      <c r="AT209" s="212" t="s">
        <v>171</v>
      </c>
      <c r="AU209" s="212" t="s">
        <v>88</v>
      </c>
      <c r="AV209" s="13" t="s">
        <v>88</v>
      </c>
      <c r="AW209" s="13" t="s">
        <v>34</v>
      </c>
      <c r="AX209" s="13" t="s">
        <v>78</v>
      </c>
      <c r="AY209" s="212" t="s">
        <v>163</v>
      </c>
    </row>
    <row r="210" spans="2:51" s="13" customFormat="1" ht="11.25">
      <c r="B210" s="201"/>
      <c r="C210" s="202"/>
      <c r="D210" s="203" t="s">
        <v>171</v>
      </c>
      <c r="E210" s="204" t="s">
        <v>1</v>
      </c>
      <c r="F210" s="205" t="s">
        <v>279</v>
      </c>
      <c r="G210" s="202"/>
      <c r="H210" s="206">
        <v>9.0749999999999993</v>
      </c>
      <c r="I210" s="207"/>
      <c r="J210" s="202"/>
      <c r="K210" s="202"/>
      <c r="L210" s="208"/>
      <c r="M210" s="209"/>
      <c r="N210" s="210"/>
      <c r="O210" s="210"/>
      <c r="P210" s="210"/>
      <c r="Q210" s="210"/>
      <c r="R210" s="210"/>
      <c r="S210" s="210"/>
      <c r="T210" s="211"/>
      <c r="AT210" s="212" t="s">
        <v>171</v>
      </c>
      <c r="AU210" s="212" t="s">
        <v>88</v>
      </c>
      <c r="AV210" s="13" t="s">
        <v>88</v>
      </c>
      <c r="AW210" s="13" t="s">
        <v>34</v>
      </c>
      <c r="AX210" s="13" t="s">
        <v>78</v>
      </c>
      <c r="AY210" s="212" t="s">
        <v>163</v>
      </c>
    </row>
    <row r="211" spans="2:51" s="13" customFormat="1" ht="11.25">
      <c r="B211" s="201"/>
      <c r="C211" s="202"/>
      <c r="D211" s="203" t="s">
        <v>171</v>
      </c>
      <c r="E211" s="204" t="s">
        <v>1</v>
      </c>
      <c r="F211" s="205" t="s">
        <v>280</v>
      </c>
      <c r="G211" s="202"/>
      <c r="H211" s="206">
        <v>34.979999999999997</v>
      </c>
      <c r="I211" s="207"/>
      <c r="J211" s="202"/>
      <c r="K211" s="202"/>
      <c r="L211" s="208"/>
      <c r="M211" s="209"/>
      <c r="N211" s="210"/>
      <c r="O211" s="210"/>
      <c r="P211" s="210"/>
      <c r="Q211" s="210"/>
      <c r="R211" s="210"/>
      <c r="S211" s="210"/>
      <c r="T211" s="211"/>
      <c r="AT211" s="212" t="s">
        <v>171</v>
      </c>
      <c r="AU211" s="212" t="s">
        <v>88</v>
      </c>
      <c r="AV211" s="13" t="s">
        <v>88</v>
      </c>
      <c r="AW211" s="13" t="s">
        <v>34</v>
      </c>
      <c r="AX211" s="13" t="s">
        <v>78</v>
      </c>
      <c r="AY211" s="212" t="s">
        <v>163</v>
      </c>
    </row>
    <row r="212" spans="2:51" s="13" customFormat="1" ht="11.25">
      <c r="B212" s="201"/>
      <c r="C212" s="202"/>
      <c r="D212" s="203" t="s">
        <v>171</v>
      </c>
      <c r="E212" s="204" t="s">
        <v>1</v>
      </c>
      <c r="F212" s="205" t="s">
        <v>281</v>
      </c>
      <c r="G212" s="202"/>
      <c r="H212" s="206">
        <v>46.53</v>
      </c>
      <c r="I212" s="207"/>
      <c r="J212" s="202"/>
      <c r="K212" s="202"/>
      <c r="L212" s="208"/>
      <c r="M212" s="209"/>
      <c r="N212" s="210"/>
      <c r="O212" s="210"/>
      <c r="P212" s="210"/>
      <c r="Q212" s="210"/>
      <c r="R212" s="210"/>
      <c r="S212" s="210"/>
      <c r="T212" s="211"/>
      <c r="AT212" s="212" t="s">
        <v>171</v>
      </c>
      <c r="AU212" s="212" t="s">
        <v>88</v>
      </c>
      <c r="AV212" s="13" t="s">
        <v>88</v>
      </c>
      <c r="AW212" s="13" t="s">
        <v>34</v>
      </c>
      <c r="AX212" s="13" t="s">
        <v>78</v>
      </c>
      <c r="AY212" s="212" t="s">
        <v>163</v>
      </c>
    </row>
    <row r="213" spans="2:51" s="13" customFormat="1" ht="11.25">
      <c r="B213" s="201"/>
      <c r="C213" s="202"/>
      <c r="D213" s="203" t="s">
        <v>171</v>
      </c>
      <c r="E213" s="204" t="s">
        <v>1</v>
      </c>
      <c r="F213" s="205" t="s">
        <v>282</v>
      </c>
      <c r="G213" s="202"/>
      <c r="H213" s="206">
        <v>31.02</v>
      </c>
      <c r="I213" s="207"/>
      <c r="J213" s="202"/>
      <c r="K213" s="202"/>
      <c r="L213" s="208"/>
      <c r="M213" s="209"/>
      <c r="N213" s="210"/>
      <c r="O213" s="210"/>
      <c r="P213" s="210"/>
      <c r="Q213" s="210"/>
      <c r="R213" s="210"/>
      <c r="S213" s="210"/>
      <c r="T213" s="211"/>
      <c r="AT213" s="212" t="s">
        <v>171</v>
      </c>
      <c r="AU213" s="212" t="s">
        <v>88</v>
      </c>
      <c r="AV213" s="13" t="s">
        <v>88</v>
      </c>
      <c r="AW213" s="13" t="s">
        <v>34</v>
      </c>
      <c r="AX213" s="13" t="s">
        <v>78</v>
      </c>
      <c r="AY213" s="212" t="s">
        <v>163</v>
      </c>
    </row>
    <row r="214" spans="2:51" s="13" customFormat="1" ht="11.25">
      <c r="B214" s="201"/>
      <c r="C214" s="202"/>
      <c r="D214" s="203" t="s">
        <v>171</v>
      </c>
      <c r="E214" s="204" t="s">
        <v>1</v>
      </c>
      <c r="F214" s="205" t="s">
        <v>283</v>
      </c>
      <c r="G214" s="202"/>
      <c r="H214" s="206">
        <v>58.08</v>
      </c>
      <c r="I214" s="207"/>
      <c r="J214" s="202"/>
      <c r="K214" s="202"/>
      <c r="L214" s="208"/>
      <c r="M214" s="209"/>
      <c r="N214" s="210"/>
      <c r="O214" s="210"/>
      <c r="P214" s="210"/>
      <c r="Q214" s="210"/>
      <c r="R214" s="210"/>
      <c r="S214" s="210"/>
      <c r="T214" s="211"/>
      <c r="AT214" s="212" t="s">
        <v>171</v>
      </c>
      <c r="AU214" s="212" t="s">
        <v>88</v>
      </c>
      <c r="AV214" s="13" t="s">
        <v>88</v>
      </c>
      <c r="AW214" s="13" t="s">
        <v>34</v>
      </c>
      <c r="AX214" s="13" t="s">
        <v>78</v>
      </c>
      <c r="AY214" s="212" t="s">
        <v>163</v>
      </c>
    </row>
    <row r="215" spans="2:51" s="13" customFormat="1" ht="11.25">
      <c r="B215" s="201"/>
      <c r="C215" s="202"/>
      <c r="D215" s="203" t="s">
        <v>171</v>
      </c>
      <c r="E215" s="204" t="s">
        <v>1</v>
      </c>
      <c r="F215" s="205" t="s">
        <v>284</v>
      </c>
      <c r="G215" s="202"/>
      <c r="H215" s="206">
        <v>41.25</v>
      </c>
      <c r="I215" s="207"/>
      <c r="J215" s="202"/>
      <c r="K215" s="202"/>
      <c r="L215" s="208"/>
      <c r="M215" s="209"/>
      <c r="N215" s="210"/>
      <c r="O215" s="210"/>
      <c r="P215" s="210"/>
      <c r="Q215" s="210"/>
      <c r="R215" s="210"/>
      <c r="S215" s="210"/>
      <c r="T215" s="211"/>
      <c r="AT215" s="212" t="s">
        <v>171</v>
      </c>
      <c r="AU215" s="212" t="s">
        <v>88</v>
      </c>
      <c r="AV215" s="13" t="s">
        <v>88</v>
      </c>
      <c r="AW215" s="13" t="s">
        <v>34</v>
      </c>
      <c r="AX215" s="13" t="s">
        <v>78</v>
      </c>
      <c r="AY215" s="212" t="s">
        <v>163</v>
      </c>
    </row>
    <row r="216" spans="2:51" s="13" customFormat="1" ht="11.25">
      <c r="B216" s="201"/>
      <c r="C216" s="202"/>
      <c r="D216" s="203" t="s">
        <v>171</v>
      </c>
      <c r="E216" s="204" t="s">
        <v>1</v>
      </c>
      <c r="F216" s="205" t="s">
        <v>285</v>
      </c>
      <c r="G216" s="202"/>
      <c r="H216" s="206">
        <v>30.36</v>
      </c>
      <c r="I216" s="207"/>
      <c r="J216" s="202"/>
      <c r="K216" s="202"/>
      <c r="L216" s="208"/>
      <c r="M216" s="209"/>
      <c r="N216" s="210"/>
      <c r="O216" s="210"/>
      <c r="P216" s="210"/>
      <c r="Q216" s="210"/>
      <c r="R216" s="210"/>
      <c r="S216" s="210"/>
      <c r="T216" s="211"/>
      <c r="AT216" s="212" t="s">
        <v>171</v>
      </c>
      <c r="AU216" s="212" t="s">
        <v>88</v>
      </c>
      <c r="AV216" s="13" t="s">
        <v>88</v>
      </c>
      <c r="AW216" s="13" t="s">
        <v>34</v>
      </c>
      <c r="AX216" s="13" t="s">
        <v>78</v>
      </c>
      <c r="AY216" s="212" t="s">
        <v>163</v>
      </c>
    </row>
    <row r="217" spans="2:51" s="13" customFormat="1" ht="11.25">
      <c r="B217" s="201"/>
      <c r="C217" s="202"/>
      <c r="D217" s="203" t="s">
        <v>171</v>
      </c>
      <c r="E217" s="204" t="s">
        <v>1</v>
      </c>
      <c r="F217" s="205" t="s">
        <v>286</v>
      </c>
      <c r="G217" s="202"/>
      <c r="H217" s="206">
        <v>20.79</v>
      </c>
      <c r="I217" s="207"/>
      <c r="J217" s="202"/>
      <c r="K217" s="202"/>
      <c r="L217" s="208"/>
      <c r="M217" s="209"/>
      <c r="N217" s="210"/>
      <c r="O217" s="210"/>
      <c r="P217" s="210"/>
      <c r="Q217" s="210"/>
      <c r="R217" s="210"/>
      <c r="S217" s="210"/>
      <c r="T217" s="211"/>
      <c r="AT217" s="212" t="s">
        <v>171</v>
      </c>
      <c r="AU217" s="212" t="s">
        <v>88</v>
      </c>
      <c r="AV217" s="13" t="s">
        <v>88</v>
      </c>
      <c r="AW217" s="13" t="s">
        <v>34</v>
      </c>
      <c r="AX217" s="13" t="s">
        <v>78</v>
      </c>
      <c r="AY217" s="212" t="s">
        <v>163</v>
      </c>
    </row>
    <row r="218" spans="2:51" s="13" customFormat="1" ht="11.25">
      <c r="B218" s="201"/>
      <c r="C218" s="202"/>
      <c r="D218" s="203" t="s">
        <v>171</v>
      </c>
      <c r="E218" s="204" t="s">
        <v>1</v>
      </c>
      <c r="F218" s="205" t="s">
        <v>287</v>
      </c>
      <c r="G218" s="202"/>
      <c r="H218" s="206">
        <v>14.058</v>
      </c>
      <c r="I218" s="207"/>
      <c r="J218" s="202"/>
      <c r="K218" s="202"/>
      <c r="L218" s="208"/>
      <c r="M218" s="209"/>
      <c r="N218" s="210"/>
      <c r="O218" s="210"/>
      <c r="P218" s="210"/>
      <c r="Q218" s="210"/>
      <c r="R218" s="210"/>
      <c r="S218" s="210"/>
      <c r="T218" s="211"/>
      <c r="AT218" s="212" t="s">
        <v>171</v>
      </c>
      <c r="AU218" s="212" t="s">
        <v>88</v>
      </c>
      <c r="AV218" s="13" t="s">
        <v>88</v>
      </c>
      <c r="AW218" s="13" t="s">
        <v>34</v>
      </c>
      <c r="AX218" s="13" t="s">
        <v>78</v>
      </c>
      <c r="AY218" s="212" t="s">
        <v>163</v>
      </c>
    </row>
    <row r="219" spans="2:51" s="13" customFormat="1" ht="11.25">
      <c r="B219" s="201"/>
      <c r="C219" s="202"/>
      <c r="D219" s="203" t="s">
        <v>171</v>
      </c>
      <c r="E219" s="204" t="s">
        <v>1</v>
      </c>
      <c r="F219" s="205" t="s">
        <v>288</v>
      </c>
      <c r="G219" s="202"/>
      <c r="H219" s="206">
        <v>30.492000000000001</v>
      </c>
      <c r="I219" s="207"/>
      <c r="J219" s="202"/>
      <c r="K219" s="202"/>
      <c r="L219" s="208"/>
      <c r="M219" s="209"/>
      <c r="N219" s="210"/>
      <c r="O219" s="210"/>
      <c r="P219" s="210"/>
      <c r="Q219" s="210"/>
      <c r="R219" s="210"/>
      <c r="S219" s="210"/>
      <c r="T219" s="211"/>
      <c r="AT219" s="212" t="s">
        <v>171</v>
      </c>
      <c r="AU219" s="212" t="s">
        <v>88</v>
      </c>
      <c r="AV219" s="13" t="s">
        <v>88</v>
      </c>
      <c r="AW219" s="13" t="s">
        <v>34</v>
      </c>
      <c r="AX219" s="13" t="s">
        <v>78</v>
      </c>
      <c r="AY219" s="212" t="s">
        <v>163</v>
      </c>
    </row>
    <row r="220" spans="2:51" s="13" customFormat="1" ht="11.25">
      <c r="B220" s="201"/>
      <c r="C220" s="202"/>
      <c r="D220" s="203" t="s">
        <v>171</v>
      </c>
      <c r="E220" s="204" t="s">
        <v>1</v>
      </c>
      <c r="F220" s="205" t="s">
        <v>289</v>
      </c>
      <c r="G220" s="202"/>
      <c r="H220" s="206">
        <v>46.86</v>
      </c>
      <c r="I220" s="207"/>
      <c r="J220" s="202"/>
      <c r="K220" s="202"/>
      <c r="L220" s="208"/>
      <c r="M220" s="209"/>
      <c r="N220" s="210"/>
      <c r="O220" s="210"/>
      <c r="P220" s="210"/>
      <c r="Q220" s="210"/>
      <c r="R220" s="210"/>
      <c r="S220" s="210"/>
      <c r="T220" s="211"/>
      <c r="AT220" s="212" t="s">
        <v>171</v>
      </c>
      <c r="AU220" s="212" t="s">
        <v>88</v>
      </c>
      <c r="AV220" s="13" t="s">
        <v>88</v>
      </c>
      <c r="AW220" s="13" t="s">
        <v>34</v>
      </c>
      <c r="AX220" s="13" t="s">
        <v>78</v>
      </c>
      <c r="AY220" s="212" t="s">
        <v>163</v>
      </c>
    </row>
    <row r="221" spans="2:51" s="13" customFormat="1" ht="11.25">
      <c r="B221" s="201"/>
      <c r="C221" s="202"/>
      <c r="D221" s="203" t="s">
        <v>171</v>
      </c>
      <c r="E221" s="204" t="s">
        <v>1</v>
      </c>
      <c r="F221" s="205" t="s">
        <v>290</v>
      </c>
      <c r="G221" s="202"/>
      <c r="H221" s="206">
        <v>49.17</v>
      </c>
      <c r="I221" s="207"/>
      <c r="J221" s="202"/>
      <c r="K221" s="202"/>
      <c r="L221" s="208"/>
      <c r="M221" s="209"/>
      <c r="N221" s="210"/>
      <c r="O221" s="210"/>
      <c r="P221" s="210"/>
      <c r="Q221" s="210"/>
      <c r="R221" s="210"/>
      <c r="S221" s="210"/>
      <c r="T221" s="211"/>
      <c r="AT221" s="212" t="s">
        <v>171</v>
      </c>
      <c r="AU221" s="212" t="s">
        <v>88</v>
      </c>
      <c r="AV221" s="13" t="s">
        <v>88</v>
      </c>
      <c r="AW221" s="13" t="s">
        <v>34</v>
      </c>
      <c r="AX221" s="13" t="s">
        <v>78</v>
      </c>
      <c r="AY221" s="212" t="s">
        <v>163</v>
      </c>
    </row>
    <row r="222" spans="2:51" s="13" customFormat="1" ht="11.25">
      <c r="B222" s="201"/>
      <c r="C222" s="202"/>
      <c r="D222" s="203" t="s">
        <v>171</v>
      </c>
      <c r="E222" s="204" t="s">
        <v>1</v>
      </c>
      <c r="F222" s="205" t="s">
        <v>291</v>
      </c>
      <c r="G222" s="202"/>
      <c r="H222" s="206">
        <v>54.45</v>
      </c>
      <c r="I222" s="207"/>
      <c r="J222" s="202"/>
      <c r="K222" s="202"/>
      <c r="L222" s="208"/>
      <c r="M222" s="209"/>
      <c r="N222" s="210"/>
      <c r="O222" s="210"/>
      <c r="P222" s="210"/>
      <c r="Q222" s="210"/>
      <c r="R222" s="210"/>
      <c r="S222" s="210"/>
      <c r="T222" s="211"/>
      <c r="AT222" s="212" t="s">
        <v>171</v>
      </c>
      <c r="AU222" s="212" t="s">
        <v>88</v>
      </c>
      <c r="AV222" s="13" t="s">
        <v>88</v>
      </c>
      <c r="AW222" s="13" t="s">
        <v>34</v>
      </c>
      <c r="AX222" s="13" t="s">
        <v>78</v>
      </c>
      <c r="AY222" s="212" t="s">
        <v>163</v>
      </c>
    </row>
    <row r="223" spans="2:51" s="13" customFormat="1" ht="11.25">
      <c r="B223" s="201"/>
      <c r="C223" s="202"/>
      <c r="D223" s="203" t="s">
        <v>171</v>
      </c>
      <c r="E223" s="204" t="s">
        <v>1</v>
      </c>
      <c r="F223" s="205" t="s">
        <v>292</v>
      </c>
      <c r="G223" s="202"/>
      <c r="H223" s="206">
        <v>25.74</v>
      </c>
      <c r="I223" s="207"/>
      <c r="J223" s="202"/>
      <c r="K223" s="202"/>
      <c r="L223" s="208"/>
      <c r="M223" s="209"/>
      <c r="N223" s="210"/>
      <c r="O223" s="210"/>
      <c r="P223" s="210"/>
      <c r="Q223" s="210"/>
      <c r="R223" s="210"/>
      <c r="S223" s="210"/>
      <c r="T223" s="211"/>
      <c r="AT223" s="212" t="s">
        <v>171</v>
      </c>
      <c r="AU223" s="212" t="s">
        <v>88</v>
      </c>
      <c r="AV223" s="13" t="s">
        <v>88</v>
      </c>
      <c r="AW223" s="13" t="s">
        <v>34</v>
      </c>
      <c r="AX223" s="13" t="s">
        <v>78</v>
      </c>
      <c r="AY223" s="212" t="s">
        <v>163</v>
      </c>
    </row>
    <row r="224" spans="2:51" s="13" customFormat="1" ht="11.25">
      <c r="B224" s="201"/>
      <c r="C224" s="202"/>
      <c r="D224" s="203" t="s">
        <v>171</v>
      </c>
      <c r="E224" s="204" t="s">
        <v>1</v>
      </c>
      <c r="F224" s="205" t="s">
        <v>293</v>
      </c>
      <c r="G224" s="202"/>
      <c r="H224" s="206">
        <v>29.7</v>
      </c>
      <c r="I224" s="207"/>
      <c r="J224" s="202"/>
      <c r="K224" s="202"/>
      <c r="L224" s="208"/>
      <c r="M224" s="209"/>
      <c r="N224" s="210"/>
      <c r="O224" s="210"/>
      <c r="P224" s="210"/>
      <c r="Q224" s="210"/>
      <c r="R224" s="210"/>
      <c r="S224" s="210"/>
      <c r="T224" s="211"/>
      <c r="AT224" s="212" t="s">
        <v>171</v>
      </c>
      <c r="AU224" s="212" t="s">
        <v>88</v>
      </c>
      <c r="AV224" s="13" t="s">
        <v>88</v>
      </c>
      <c r="AW224" s="13" t="s">
        <v>34</v>
      </c>
      <c r="AX224" s="13" t="s">
        <v>78</v>
      </c>
      <c r="AY224" s="212" t="s">
        <v>163</v>
      </c>
    </row>
    <row r="225" spans="1:65" s="13" customFormat="1" ht="11.25">
      <c r="B225" s="201"/>
      <c r="C225" s="202"/>
      <c r="D225" s="203" t="s">
        <v>171</v>
      </c>
      <c r="E225" s="204" t="s">
        <v>1</v>
      </c>
      <c r="F225" s="205" t="s">
        <v>294</v>
      </c>
      <c r="G225" s="202"/>
      <c r="H225" s="206">
        <v>19.305</v>
      </c>
      <c r="I225" s="207"/>
      <c r="J225" s="202"/>
      <c r="K225" s="202"/>
      <c r="L225" s="208"/>
      <c r="M225" s="209"/>
      <c r="N225" s="210"/>
      <c r="O225" s="210"/>
      <c r="P225" s="210"/>
      <c r="Q225" s="210"/>
      <c r="R225" s="210"/>
      <c r="S225" s="210"/>
      <c r="T225" s="211"/>
      <c r="AT225" s="212" t="s">
        <v>171</v>
      </c>
      <c r="AU225" s="212" t="s">
        <v>88</v>
      </c>
      <c r="AV225" s="13" t="s">
        <v>88</v>
      </c>
      <c r="AW225" s="13" t="s">
        <v>34</v>
      </c>
      <c r="AX225" s="13" t="s">
        <v>78</v>
      </c>
      <c r="AY225" s="212" t="s">
        <v>163</v>
      </c>
    </row>
    <row r="226" spans="1:65" s="14" customFormat="1" ht="11.25">
      <c r="B226" s="228"/>
      <c r="C226" s="229"/>
      <c r="D226" s="203" t="s">
        <v>171</v>
      </c>
      <c r="E226" s="230" t="s">
        <v>1</v>
      </c>
      <c r="F226" s="231" t="s">
        <v>209</v>
      </c>
      <c r="G226" s="229"/>
      <c r="H226" s="232">
        <v>924.79200000000003</v>
      </c>
      <c r="I226" s="233"/>
      <c r="J226" s="229"/>
      <c r="K226" s="229"/>
      <c r="L226" s="234"/>
      <c r="M226" s="235"/>
      <c r="N226" s="236"/>
      <c r="O226" s="236"/>
      <c r="P226" s="236"/>
      <c r="Q226" s="236"/>
      <c r="R226" s="236"/>
      <c r="S226" s="236"/>
      <c r="T226" s="237"/>
      <c r="AT226" s="238" t="s">
        <v>171</v>
      </c>
      <c r="AU226" s="238" t="s">
        <v>88</v>
      </c>
      <c r="AV226" s="14" t="s">
        <v>169</v>
      </c>
      <c r="AW226" s="14" t="s">
        <v>34</v>
      </c>
      <c r="AX226" s="14" t="s">
        <v>86</v>
      </c>
      <c r="AY226" s="238" t="s">
        <v>163</v>
      </c>
    </row>
    <row r="227" spans="1:65" s="2" customFormat="1" ht="24.2" customHeight="1">
      <c r="A227" s="34"/>
      <c r="B227" s="35"/>
      <c r="C227" s="187" t="s">
        <v>295</v>
      </c>
      <c r="D227" s="187" t="s">
        <v>165</v>
      </c>
      <c r="E227" s="188" t="s">
        <v>296</v>
      </c>
      <c r="F227" s="189" t="s">
        <v>297</v>
      </c>
      <c r="G227" s="190" t="s">
        <v>168</v>
      </c>
      <c r="H227" s="191">
        <v>73.400000000000006</v>
      </c>
      <c r="I227" s="192"/>
      <c r="J227" s="193">
        <f>ROUND(I227*H227,2)</f>
        <v>0</v>
      </c>
      <c r="K227" s="194"/>
      <c r="L227" s="39"/>
      <c r="M227" s="195" t="s">
        <v>1</v>
      </c>
      <c r="N227" s="196" t="s">
        <v>43</v>
      </c>
      <c r="O227" s="71"/>
      <c r="P227" s="197">
        <f>O227*H227</f>
        <v>0</v>
      </c>
      <c r="Q227" s="197">
        <v>2.0480000000000002E-2</v>
      </c>
      <c r="R227" s="197">
        <f>Q227*H227</f>
        <v>1.5032320000000003</v>
      </c>
      <c r="S227" s="197">
        <v>0</v>
      </c>
      <c r="T227" s="198">
        <f>S227*H227</f>
        <v>0</v>
      </c>
      <c r="U227" s="34"/>
      <c r="V227" s="34"/>
      <c r="W227" s="34"/>
      <c r="X227" s="34"/>
      <c r="Y227" s="34"/>
      <c r="Z227" s="34"/>
      <c r="AA227" s="34"/>
      <c r="AB227" s="34"/>
      <c r="AC227" s="34"/>
      <c r="AD227" s="34"/>
      <c r="AE227" s="34"/>
      <c r="AR227" s="199" t="s">
        <v>169</v>
      </c>
      <c r="AT227" s="199" t="s">
        <v>165</v>
      </c>
      <c r="AU227" s="199" t="s">
        <v>88</v>
      </c>
      <c r="AY227" s="17" t="s">
        <v>163</v>
      </c>
      <c r="BE227" s="200">
        <f>IF(N227="základní",J227,0)</f>
        <v>0</v>
      </c>
      <c r="BF227" s="200">
        <f>IF(N227="snížená",J227,0)</f>
        <v>0</v>
      </c>
      <c r="BG227" s="200">
        <f>IF(N227="zákl. přenesená",J227,0)</f>
        <v>0</v>
      </c>
      <c r="BH227" s="200">
        <f>IF(N227="sníž. přenesená",J227,0)</f>
        <v>0</v>
      </c>
      <c r="BI227" s="200">
        <f>IF(N227="nulová",J227,0)</f>
        <v>0</v>
      </c>
      <c r="BJ227" s="17" t="s">
        <v>86</v>
      </c>
      <c r="BK227" s="200">
        <f>ROUND(I227*H227,2)</f>
        <v>0</v>
      </c>
      <c r="BL227" s="17" t="s">
        <v>169</v>
      </c>
      <c r="BM227" s="199" t="s">
        <v>298</v>
      </c>
    </row>
    <row r="228" spans="1:65" s="13" customFormat="1" ht="22.5">
      <c r="B228" s="201"/>
      <c r="C228" s="202"/>
      <c r="D228" s="203" t="s">
        <v>171</v>
      </c>
      <c r="E228" s="204" t="s">
        <v>1</v>
      </c>
      <c r="F228" s="205" t="s">
        <v>299</v>
      </c>
      <c r="G228" s="202"/>
      <c r="H228" s="206">
        <v>36.6</v>
      </c>
      <c r="I228" s="207"/>
      <c r="J228" s="202"/>
      <c r="K228" s="202"/>
      <c r="L228" s="208"/>
      <c r="M228" s="209"/>
      <c r="N228" s="210"/>
      <c r="O228" s="210"/>
      <c r="P228" s="210"/>
      <c r="Q228" s="210"/>
      <c r="R228" s="210"/>
      <c r="S228" s="210"/>
      <c r="T228" s="211"/>
      <c r="AT228" s="212" t="s">
        <v>171</v>
      </c>
      <c r="AU228" s="212" t="s">
        <v>88</v>
      </c>
      <c r="AV228" s="13" t="s">
        <v>88</v>
      </c>
      <c r="AW228" s="13" t="s">
        <v>34</v>
      </c>
      <c r="AX228" s="13" t="s">
        <v>78</v>
      </c>
      <c r="AY228" s="212" t="s">
        <v>163</v>
      </c>
    </row>
    <row r="229" spans="1:65" s="13" customFormat="1" ht="22.5">
      <c r="B229" s="201"/>
      <c r="C229" s="202"/>
      <c r="D229" s="203" t="s">
        <v>171</v>
      </c>
      <c r="E229" s="204" t="s">
        <v>1</v>
      </c>
      <c r="F229" s="205" t="s">
        <v>300</v>
      </c>
      <c r="G229" s="202"/>
      <c r="H229" s="206">
        <v>35.200000000000003</v>
      </c>
      <c r="I229" s="207"/>
      <c r="J229" s="202"/>
      <c r="K229" s="202"/>
      <c r="L229" s="208"/>
      <c r="M229" s="209"/>
      <c r="N229" s="210"/>
      <c r="O229" s="210"/>
      <c r="P229" s="210"/>
      <c r="Q229" s="210"/>
      <c r="R229" s="210"/>
      <c r="S229" s="210"/>
      <c r="T229" s="211"/>
      <c r="AT229" s="212" t="s">
        <v>171</v>
      </c>
      <c r="AU229" s="212" t="s">
        <v>88</v>
      </c>
      <c r="AV229" s="13" t="s">
        <v>88</v>
      </c>
      <c r="AW229" s="13" t="s">
        <v>34</v>
      </c>
      <c r="AX229" s="13" t="s">
        <v>78</v>
      </c>
      <c r="AY229" s="212" t="s">
        <v>163</v>
      </c>
    </row>
    <row r="230" spans="1:65" s="13" customFormat="1" ht="11.25">
      <c r="B230" s="201"/>
      <c r="C230" s="202"/>
      <c r="D230" s="203" t="s">
        <v>171</v>
      </c>
      <c r="E230" s="204" t="s">
        <v>1</v>
      </c>
      <c r="F230" s="205" t="s">
        <v>301</v>
      </c>
      <c r="G230" s="202"/>
      <c r="H230" s="206">
        <v>1.6</v>
      </c>
      <c r="I230" s="207"/>
      <c r="J230" s="202"/>
      <c r="K230" s="202"/>
      <c r="L230" s="208"/>
      <c r="M230" s="209"/>
      <c r="N230" s="210"/>
      <c r="O230" s="210"/>
      <c r="P230" s="210"/>
      <c r="Q230" s="210"/>
      <c r="R230" s="210"/>
      <c r="S230" s="210"/>
      <c r="T230" s="211"/>
      <c r="AT230" s="212" t="s">
        <v>171</v>
      </c>
      <c r="AU230" s="212" t="s">
        <v>88</v>
      </c>
      <c r="AV230" s="13" t="s">
        <v>88</v>
      </c>
      <c r="AW230" s="13" t="s">
        <v>34</v>
      </c>
      <c r="AX230" s="13" t="s">
        <v>78</v>
      </c>
      <c r="AY230" s="212" t="s">
        <v>163</v>
      </c>
    </row>
    <row r="231" spans="1:65" s="14" customFormat="1" ht="11.25">
      <c r="B231" s="228"/>
      <c r="C231" s="229"/>
      <c r="D231" s="203" t="s">
        <v>171</v>
      </c>
      <c r="E231" s="230" t="s">
        <v>1</v>
      </c>
      <c r="F231" s="231" t="s">
        <v>209</v>
      </c>
      <c r="G231" s="229"/>
      <c r="H231" s="232">
        <v>73.400000000000006</v>
      </c>
      <c r="I231" s="233"/>
      <c r="J231" s="229"/>
      <c r="K231" s="229"/>
      <c r="L231" s="234"/>
      <c r="M231" s="235"/>
      <c r="N231" s="236"/>
      <c r="O231" s="236"/>
      <c r="P231" s="236"/>
      <c r="Q231" s="236"/>
      <c r="R231" s="236"/>
      <c r="S231" s="236"/>
      <c r="T231" s="237"/>
      <c r="AT231" s="238" t="s">
        <v>171</v>
      </c>
      <c r="AU231" s="238" t="s">
        <v>88</v>
      </c>
      <c r="AV231" s="14" t="s">
        <v>169</v>
      </c>
      <c r="AW231" s="14" t="s">
        <v>34</v>
      </c>
      <c r="AX231" s="14" t="s">
        <v>86</v>
      </c>
      <c r="AY231" s="238" t="s">
        <v>163</v>
      </c>
    </row>
    <row r="232" spans="1:65" s="2" customFormat="1" ht="24.2" customHeight="1">
      <c r="A232" s="34"/>
      <c r="B232" s="35"/>
      <c r="C232" s="187" t="s">
        <v>302</v>
      </c>
      <c r="D232" s="187" t="s">
        <v>165</v>
      </c>
      <c r="E232" s="188" t="s">
        <v>303</v>
      </c>
      <c r="F232" s="189" t="s">
        <v>304</v>
      </c>
      <c r="G232" s="190" t="s">
        <v>168</v>
      </c>
      <c r="H232" s="191">
        <v>73.400000000000006</v>
      </c>
      <c r="I232" s="192"/>
      <c r="J232" s="193">
        <f>ROUND(I232*H232,2)</f>
        <v>0</v>
      </c>
      <c r="K232" s="194"/>
      <c r="L232" s="39"/>
      <c r="M232" s="195" t="s">
        <v>1</v>
      </c>
      <c r="N232" s="196" t="s">
        <v>43</v>
      </c>
      <c r="O232" s="71"/>
      <c r="P232" s="197">
        <f>O232*H232</f>
        <v>0</v>
      </c>
      <c r="Q232" s="197">
        <v>7.9000000000000008E-3</v>
      </c>
      <c r="R232" s="197">
        <f>Q232*H232</f>
        <v>0.57986000000000015</v>
      </c>
      <c r="S232" s="197">
        <v>0</v>
      </c>
      <c r="T232" s="198">
        <f>S232*H232</f>
        <v>0</v>
      </c>
      <c r="U232" s="34"/>
      <c r="V232" s="34"/>
      <c r="W232" s="34"/>
      <c r="X232" s="34"/>
      <c r="Y232" s="34"/>
      <c r="Z232" s="34"/>
      <c r="AA232" s="34"/>
      <c r="AB232" s="34"/>
      <c r="AC232" s="34"/>
      <c r="AD232" s="34"/>
      <c r="AE232" s="34"/>
      <c r="AR232" s="199" t="s">
        <v>169</v>
      </c>
      <c r="AT232" s="199" t="s">
        <v>165</v>
      </c>
      <c r="AU232" s="199" t="s">
        <v>88</v>
      </c>
      <c r="AY232" s="17" t="s">
        <v>163</v>
      </c>
      <c r="BE232" s="200">
        <f>IF(N232="základní",J232,0)</f>
        <v>0</v>
      </c>
      <c r="BF232" s="200">
        <f>IF(N232="snížená",J232,0)</f>
        <v>0</v>
      </c>
      <c r="BG232" s="200">
        <f>IF(N232="zákl. přenesená",J232,0)</f>
        <v>0</v>
      </c>
      <c r="BH232" s="200">
        <f>IF(N232="sníž. přenesená",J232,0)</f>
        <v>0</v>
      </c>
      <c r="BI232" s="200">
        <f>IF(N232="nulová",J232,0)</f>
        <v>0</v>
      </c>
      <c r="BJ232" s="17" t="s">
        <v>86</v>
      </c>
      <c r="BK232" s="200">
        <f>ROUND(I232*H232,2)</f>
        <v>0</v>
      </c>
      <c r="BL232" s="17" t="s">
        <v>169</v>
      </c>
      <c r="BM232" s="199" t="s">
        <v>305</v>
      </c>
    </row>
    <row r="233" spans="1:65" s="2" customFormat="1" ht="24.2" customHeight="1">
      <c r="A233" s="34"/>
      <c r="B233" s="35"/>
      <c r="C233" s="187" t="s">
        <v>7</v>
      </c>
      <c r="D233" s="187" t="s">
        <v>165</v>
      </c>
      <c r="E233" s="188" t="s">
        <v>306</v>
      </c>
      <c r="F233" s="189" t="s">
        <v>307</v>
      </c>
      <c r="G233" s="190" t="s">
        <v>168</v>
      </c>
      <c r="H233" s="191">
        <v>1691.912</v>
      </c>
      <c r="I233" s="192"/>
      <c r="J233" s="193">
        <f>ROUND(I233*H233,2)</f>
        <v>0</v>
      </c>
      <c r="K233" s="194"/>
      <c r="L233" s="39"/>
      <c r="M233" s="195" t="s">
        <v>1</v>
      </c>
      <c r="N233" s="196" t="s">
        <v>43</v>
      </c>
      <c r="O233" s="71"/>
      <c r="P233" s="197">
        <f>O233*H233</f>
        <v>0</v>
      </c>
      <c r="Q233" s="197">
        <v>2.5999999999999998E-4</v>
      </c>
      <c r="R233" s="197">
        <f>Q233*H233</f>
        <v>0.43989711999999997</v>
      </c>
      <c r="S233" s="197">
        <v>0</v>
      </c>
      <c r="T233" s="198">
        <f>S233*H233</f>
        <v>0</v>
      </c>
      <c r="U233" s="34"/>
      <c r="V233" s="34"/>
      <c r="W233" s="34"/>
      <c r="X233" s="34"/>
      <c r="Y233" s="34"/>
      <c r="Z233" s="34"/>
      <c r="AA233" s="34"/>
      <c r="AB233" s="34"/>
      <c r="AC233" s="34"/>
      <c r="AD233" s="34"/>
      <c r="AE233" s="34"/>
      <c r="AR233" s="199" t="s">
        <v>169</v>
      </c>
      <c r="AT233" s="199" t="s">
        <v>165</v>
      </c>
      <c r="AU233" s="199" t="s">
        <v>88</v>
      </c>
      <c r="AY233" s="17" t="s">
        <v>163</v>
      </c>
      <c r="BE233" s="200">
        <f>IF(N233="základní",J233,0)</f>
        <v>0</v>
      </c>
      <c r="BF233" s="200">
        <f>IF(N233="snížená",J233,0)</f>
        <v>0</v>
      </c>
      <c r="BG233" s="200">
        <f>IF(N233="zákl. přenesená",J233,0)</f>
        <v>0</v>
      </c>
      <c r="BH233" s="200">
        <f>IF(N233="sníž. přenesená",J233,0)</f>
        <v>0</v>
      </c>
      <c r="BI233" s="200">
        <f>IF(N233="nulová",J233,0)</f>
        <v>0</v>
      </c>
      <c r="BJ233" s="17" t="s">
        <v>86</v>
      </c>
      <c r="BK233" s="200">
        <f>ROUND(I233*H233,2)</f>
        <v>0</v>
      </c>
      <c r="BL233" s="17" t="s">
        <v>169</v>
      </c>
      <c r="BM233" s="199" t="s">
        <v>308</v>
      </c>
    </row>
    <row r="234" spans="1:65" s="13" customFormat="1" ht="11.25">
      <c r="B234" s="201"/>
      <c r="C234" s="202"/>
      <c r="D234" s="203" t="s">
        <v>171</v>
      </c>
      <c r="E234" s="204" t="s">
        <v>1</v>
      </c>
      <c r="F234" s="205" t="s">
        <v>309</v>
      </c>
      <c r="G234" s="202"/>
      <c r="H234" s="206">
        <v>24.8</v>
      </c>
      <c r="I234" s="207"/>
      <c r="J234" s="202"/>
      <c r="K234" s="202"/>
      <c r="L234" s="208"/>
      <c r="M234" s="209"/>
      <c r="N234" s="210"/>
      <c r="O234" s="210"/>
      <c r="P234" s="210"/>
      <c r="Q234" s="210"/>
      <c r="R234" s="210"/>
      <c r="S234" s="210"/>
      <c r="T234" s="211"/>
      <c r="AT234" s="212" t="s">
        <v>171</v>
      </c>
      <c r="AU234" s="212" t="s">
        <v>88</v>
      </c>
      <c r="AV234" s="13" t="s">
        <v>88</v>
      </c>
      <c r="AW234" s="13" t="s">
        <v>34</v>
      </c>
      <c r="AX234" s="13" t="s">
        <v>78</v>
      </c>
      <c r="AY234" s="212" t="s">
        <v>163</v>
      </c>
    </row>
    <row r="235" spans="1:65" s="13" customFormat="1" ht="11.25">
      <c r="B235" s="201"/>
      <c r="C235" s="202"/>
      <c r="D235" s="203" t="s">
        <v>171</v>
      </c>
      <c r="E235" s="204" t="s">
        <v>1</v>
      </c>
      <c r="F235" s="205" t="s">
        <v>310</v>
      </c>
      <c r="G235" s="202"/>
      <c r="H235" s="206">
        <v>610.62</v>
      </c>
      <c r="I235" s="207"/>
      <c r="J235" s="202"/>
      <c r="K235" s="202"/>
      <c r="L235" s="208"/>
      <c r="M235" s="209"/>
      <c r="N235" s="210"/>
      <c r="O235" s="210"/>
      <c r="P235" s="210"/>
      <c r="Q235" s="210"/>
      <c r="R235" s="210"/>
      <c r="S235" s="210"/>
      <c r="T235" s="211"/>
      <c r="AT235" s="212" t="s">
        <v>171</v>
      </c>
      <c r="AU235" s="212" t="s">
        <v>88</v>
      </c>
      <c r="AV235" s="13" t="s">
        <v>88</v>
      </c>
      <c r="AW235" s="13" t="s">
        <v>34</v>
      </c>
      <c r="AX235" s="13" t="s">
        <v>78</v>
      </c>
      <c r="AY235" s="212" t="s">
        <v>163</v>
      </c>
    </row>
    <row r="236" spans="1:65" s="13" customFormat="1" ht="11.25">
      <c r="B236" s="201"/>
      <c r="C236" s="202"/>
      <c r="D236" s="203" t="s">
        <v>171</v>
      </c>
      <c r="E236" s="204" t="s">
        <v>1</v>
      </c>
      <c r="F236" s="205" t="s">
        <v>311</v>
      </c>
      <c r="G236" s="202"/>
      <c r="H236" s="206">
        <v>59.4</v>
      </c>
      <c r="I236" s="207"/>
      <c r="J236" s="202"/>
      <c r="K236" s="202"/>
      <c r="L236" s="208"/>
      <c r="M236" s="209"/>
      <c r="N236" s="210"/>
      <c r="O236" s="210"/>
      <c r="P236" s="210"/>
      <c r="Q236" s="210"/>
      <c r="R236" s="210"/>
      <c r="S236" s="210"/>
      <c r="T236" s="211"/>
      <c r="AT236" s="212" t="s">
        <v>171</v>
      </c>
      <c r="AU236" s="212" t="s">
        <v>88</v>
      </c>
      <c r="AV236" s="13" t="s">
        <v>88</v>
      </c>
      <c r="AW236" s="13" t="s">
        <v>34</v>
      </c>
      <c r="AX236" s="13" t="s">
        <v>78</v>
      </c>
      <c r="AY236" s="212" t="s">
        <v>163</v>
      </c>
    </row>
    <row r="237" spans="1:65" s="13" customFormat="1" ht="11.25">
      <c r="B237" s="201"/>
      <c r="C237" s="202"/>
      <c r="D237" s="203" t="s">
        <v>171</v>
      </c>
      <c r="E237" s="204" t="s">
        <v>1</v>
      </c>
      <c r="F237" s="205" t="s">
        <v>312</v>
      </c>
      <c r="G237" s="202"/>
      <c r="H237" s="206">
        <v>66</v>
      </c>
      <c r="I237" s="207"/>
      <c r="J237" s="202"/>
      <c r="K237" s="202"/>
      <c r="L237" s="208"/>
      <c r="M237" s="209"/>
      <c r="N237" s="210"/>
      <c r="O237" s="210"/>
      <c r="P237" s="210"/>
      <c r="Q237" s="210"/>
      <c r="R237" s="210"/>
      <c r="S237" s="210"/>
      <c r="T237" s="211"/>
      <c r="AT237" s="212" t="s">
        <v>171</v>
      </c>
      <c r="AU237" s="212" t="s">
        <v>88</v>
      </c>
      <c r="AV237" s="13" t="s">
        <v>88</v>
      </c>
      <c r="AW237" s="13" t="s">
        <v>34</v>
      </c>
      <c r="AX237" s="13" t="s">
        <v>78</v>
      </c>
      <c r="AY237" s="212" t="s">
        <v>163</v>
      </c>
    </row>
    <row r="238" spans="1:65" s="13" customFormat="1" ht="11.25">
      <c r="B238" s="201"/>
      <c r="C238" s="202"/>
      <c r="D238" s="203" t="s">
        <v>171</v>
      </c>
      <c r="E238" s="204" t="s">
        <v>1</v>
      </c>
      <c r="F238" s="205" t="s">
        <v>313</v>
      </c>
      <c r="G238" s="202"/>
      <c r="H238" s="206">
        <v>6.3</v>
      </c>
      <c r="I238" s="207"/>
      <c r="J238" s="202"/>
      <c r="K238" s="202"/>
      <c r="L238" s="208"/>
      <c r="M238" s="209"/>
      <c r="N238" s="210"/>
      <c r="O238" s="210"/>
      <c r="P238" s="210"/>
      <c r="Q238" s="210"/>
      <c r="R238" s="210"/>
      <c r="S238" s="210"/>
      <c r="T238" s="211"/>
      <c r="AT238" s="212" t="s">
        <v>171</v>
      </c>
      <c r="AU238" s="212" t="s">
        <v>88</v>
      </c>
      <c r="AV238" s="13" t="s">
        <v>88</v>
      </c>
      <c r="AW238" s="13" t="s">
        <v>34</v>
      </c>
      <c r="AX238" s="13" t="s">
        <v>78</v>
      </c>
      <c r="AY238" s="212" t="s">
        <v>163</v>
      </c>
    </row>
    <row r="239" spans="1:65" s="13" customFormat="1" ht="11.25">
      <c r="B239" s="201"/>
      <c r="C239" s="202"/>
      <c r="D239" s="203" t="s">
        <v>171</v>
      </c>
      <c r="E239" s="204" t="s">
        <v>1</v>
      </c>
      <c r="F239" s="205" t="s">
        <v>314</v>
      </c>
      <c r="G239" s="202"/>
      <c r="H239" s="206">
        <v>924.79200000000003</v>
      </c>
      <c r="I239" s="207"/>
      <c r="J239" s="202"/>
      <c r="K239" s="202"/>
      <c r="L239" s="208"/>
      <c r="M239" s="209"/>
      <c r="N239" s="210"/>
      <c r="O239" s="210"/>
      <c r="P239" s="210"/>
      <c r="Q239" s="210"/>
      <c r="R239" s="210"/>
      <c r="S239" s="210"/>
      <c r="T239" s="211"/>
      <c r="AT239" s="212" t="s">
        <v>171</v>
      </c>
      <c r="AU239" s="212" t="s">
        <v>88</v>
      </c>
      <c r="AV239" s="13" t="s">
        <v>88</v>
      </c>
      <c r="AW239" s="13" t="s">
        <v>34</v>
      </c>
      <c r="AX239" s="13" t="s">
        <v>78</v>
      </c>
      <c r="AY239" s="212" t="s">
        <v>163</v>
      </c>
    </row>
    <row r="240" spans="1:65" s="14" customFormat="1" ht="11.25">
      <c r="B240" s="228"/>
      <c r="C240" s="229"/>
      <c r="D240" s="203" t="s">
        <v>171</v>
      </c>
      <c r="E240" s="230" t="s">
        <v>1</v>
      </c>
      <c r="F240" s="231" t="s">
        <v>209</v>
      </c>
      <c r="G240" s="229"/>
      <c r="H240" s="232">
        <v>1691.9119999999998</v>
      </c>
      <c r="I240" s="233"/>
      <c r="J240" s="229"/>
      <c r="K240" s="229"/>
      <c r="L240" s="234"/>
      <c r="M240" s="235"/>
      <c r="N240" s="236"/>
      <c r="O240" s="236"/>
      <c r="P240" s="236"/>
      <c r="Q240" s="236"/>
      <c r="R240" s="236"/>
      <c r="S240" s="236"/>
      <c r="T240" s="237"/>
      <c r="AT240" s="238" t="s">
        <v>171</v>
      </c>
      <c r="AU240" s="238" t="s">
        <v>88</v>
      </c>
      <c r="AV240" s="14" t="s">
        <v>169</v>
      </c>
      <c r="AW240" s="14" t="s">
        <v>34</v>
      </c>
      <c r="AX240" s="14" t="s">
        <v>86</v>
      </c>
      <c r="AY240" s="238" t="s">
        <v>163</v>
      </c>
    </row>
    <row r="241" spans="1:65" s="2" customFormat="1" ht="24.2" customHeight="1">
      <c r="A241" s="34"/>
      <c r="B241" s="35"/>
      <c r="C241" s="187" t="s">
        <v>315</v>
      </c>
      <c r="D241" s="187" t="s">
        <v>165</v>
      </c>
      <c r="E241" s="188" t="s">
        <v>316</v>
      </c>
      <c r="F241" s="189" t="s">
        <v>317</v>
      </c>
      <c r="G241" s="190" t="s">
        <v>168</v>
      </c>
      <c r="H241" s="191">
        <v>767.12</v>
      </c>
      <c r="I241" s="192"/>
      <c r="J241" s="193">
        <f>ROUND(I241*H241,2)</f>
        <v>0</v>
      </c>
      <c r="K241" s="194"/>
      <c r="L241" s="39"/>
      <c r="M241" s="195" t="s">
        <v>1</v>
      </c>
      <c r="N241" s="196" t="s">
        <v>43</v>
      </c>
      <c r="O241" s="71"/>
      <c r="P241" s="197">
        <f>O241*H241</f>
        <v>0</v>
      </c>
      <c r="Q241" s="197">
        <v>2.0000000000000001E-4</v>
      </c>
      <c r="R241" s="197">
        <f>Q241*H241</f>
        <v>0.153424</v>
      </c>
      <c r="S241" s="197">
        <v>0</v>
      </c>
      <c r="T241" s="198">
        <f>S241*H241</f>
        <v>0</v>
      </c>
      <c r="U241" s="34"/>
      <c r="V241" s="34"/>
      <c r="W241" s="34"/>
      <c r="X241" s="34"/>
      <c r="Y241" s="34"/>
      <c r="Z241" s="34"/>
      <c r="AA241" s="34"/>
      <c r="AB241" s="34"/>
      <c r="AC241" s="34"/>
      <c r="AD241" s="34"/>
      <c r="AE241" s="34"/>
      <c r="AR241" s="199" t="s">
        <v>169</v>
      </c>
      <c r="AT241" s="199" t="s">
        <v>165</v>
      </c>
      <c r="AU241" s="199" t="s">
        <v>88</v>
      </c>
      <c r="AY241" s="17" t="s">
        <v>163</v>
      </c>
      <c r="BE241" s="200">
        <f>IF(N241="základní",J241,0)</f>
        <v>0</v>
      </c>
      <c r="BF241" s="200">
        <f>IF(N241="snížená",J241,0)</f>
        <v>0</v>
      </c>
      <c r="BG241" s="200">
        <f>IF(N241="zákl. přenesená",J241,0)</f>
        <v>0</v>
      </c>
      <c r="BH241" s="200">
        <f>IF(N241="sníž. přenesená",J241,0)</f>
        <v>0</v>
      </c>
      <c r="BI241" s="200">
        <f>IF(N241="nulová",J241,0)</f>
        <v>0</v>
      </c>
      <c r="BJ241" s="17" t="s">
        <v>86</v>
      </c>
      <c r="BK241" s="200">
        <f>ROUND(I241*H241,2)</f>
        <v>0</v>
      </c>
      <c r="BL241" s="17" t="s">
        <v>169</v>
      </c>
      <c r="BM241" s="199" t="s">
        <v>318</v>
      </c>
    </row>
    <row r="242" spans="1:65" s="13" customFormat="1" ht="11.25">
      <c r="B242" s="201"/>
      <c r="C242" s="202"/>
      <c r="D242" s="203" t="s">
        <v>171</v>
      </c>
      <c r="E242" s="204" t="s">
        <v>1</v>
      </c>
      <c r="F242" s="205" t="s">
        <v>309</v>
      </c>
      <c r="G242" s="202"/>
      <c r="H242" s="206">
        <v>24.8</v>
      </c>
      <c r="I242" s="207"/>
      <c r="J242" s="202"/>
      <c r="K242" s="202"/>
      <c r="L242" s="208"/>
      <c r="M242" s="209"/>
      <c r="N242" s="210"/>
      <c r="O242" s="210"/>
      <c r="P242" s="210"/>
      <c r="Q242" s="210"/>
      <c r="R242" s="210"/>
      <c r="S242" s="210"/>
      <c r="T242" s="211"/>
      <c r="AT242" s="212" t="s">
        <v>171</v>
      </c>
      <c r="AU242" s="212" t="s">
        <v>88</v>
      </c>
      <c r="AV242" s="13" t="s">
        <v>88</v>
      </c>
      <c r="AW242" s="13" t="s">
        <v>34</v>
      </c>
      <c r="AX242" s="13" t="s">
        <v>78</v>
      </c>
      <c r="AY242" s="212" t="s">
        <v>163</v>
      </c>
    </row>
    <row r="243" spans="1:65" s="13" customFormat="1" ht="11.25">
      <c r="B243" s="201"/>
      <c r="C243" s="202"/>
      <c r="D243" s="203" t="s">
        <v>171</v>
      </c>
      <c r="E243" s="204" t="s">
        <v>1</v>
      </c>
      <c r="F243" s="205" t="s">
        <v>310</v>
      </c>
      <c r="G243" s="202"/>
      <c r="H243" s="206">
        <v>610.62</v>
      </c>
      <c r="I243" s="207"/>
      <c r="J243" s="202"/>
      <c r="K243" s="202"/>
      <c r="L243" s="208"/>
      <c r="M243" s="209"/>
      <c r="N243" s="210"/>
      <c r="O243" s="210"/>
      <c r="P243" s="210"/>
      <c r="Q243" s="210"/>
      <c r="R243" s="210"/>
      <c r="S243" s="210"/>
      <c r="T243" s="211"/>
      <c r="AT243" s="212" t="s">
        <v>171</v>
      </c>
      <c r="AU243" s="212" t="s">
        <v>88</v>
      </c>
      <c r="AV243" s="13" t="s">
        <v>88</v>
      </c>
      <c r="AW243" s="13" t="s">
        <v>34</v>
      </c>
      <c r="AX243" s="13" t="s">
        <v>78</v>
      </c>
      <c r="AY243" s="212" t="s">
        <v>163</v>
      </c>
    </row>
    <row r="244" spans="1:65" s="13" customFormat="1" ht="11.25">
      <c r="B244" s="201"/>
      <c r="C244" s="202"/>
      <c r="D244" s="203" t="s">
        <v>171</v>
      </c>
      <c r="E244" s="204" t="s">
        <v>1</v>
      </c>
      <c r="F244" s="205" t="s">
        <v>311</v>
      </c>
      <c r="G244" s="202"/>
      <c r="H244" s="206">
        <v>59.4</v>
      </c>
      <c r="I244" s="207"/>
      <c r="J244" s="202"/>
      <c r="K244" s="202"/>
      <c r="L244" s="208"/>
      <c r="M244" s="209"/>
      <c r="N244" s="210"/>
      <c r="O244" s="210"/>
      <c r="P244" s="210"/>
      <c r="Q244" s="210"/>
      <c r="R244" s="210"/>
      <c r="S244" s="210"/>
      <c r="T244" s="211"/>
      <c r="AT244" s="212" t="s">
        <v>171</v>
      </c>
      <c r="AU244" s="212" t="s">
        <v>88</v>
      </c>
      <c r="AV244" s="13" t="s">
        <v>88</v>
      </c>
      <c r="AW244" s="13" t="s">
        <v>34</v>
      </c>
      <c r="AX244" s="13" t="s">
        <v>78</v>
      </c>
      <c r="AY244" s="212" t="s">
        <v>163</v>
      </c>
    </row>
    <row r="245" spans="1:65" s="13" customFormat="1" ht="11.25">
      <c r="B245" s="201"/>
      <c r="C245" s="202"/>
      <c r="D245" s="203" t="s">
        <v>171</v>
      </c>
      <c r="E245" s="204" t="s">
        <v>1</v>
      </c>
      <c r="F245" s="205" t="s">
        <v>319</v>
      </c>
      <c r="G245" s="202"/>
      <c r="H245" s="206">
        <v>72.3</v>
      </c>
      <c r="I245" s="207"/>
      <c r="J245" s="202"/>
      <c r="K245" s="202"/>
      <c r="L245" s="208"/>
      <c r="M245" s="209"/>
      <c r="N245" s="210"/>
      <c r="O245" s="210"/>
      <c r="P245" s="210"/>
      <c r="Q245" s="210"/>
      <c r="R245" s="210"/>
      <c r="S245" s="210"/>
      <c r="T245" s="211"/>
      <c r="AT245" s="212" t="s">
        <v>171</v>
      </c>
      <c r="AU245" s="212" t="s">
        <v>88</v>
      </c>
      <c r="AV245" s="13" t="s">
        <v>88</v>
      </c>
      <c r="AW245" s="13" t="s">
        <v>34</v>
      </c>
      <c r="AX245" s="13" t="s">
        <v>78</v>
      </c>
      <c r="AY245" s="212" t="s">
        <v>163</v>
      </c>
    </row>
    <row r="246" spans="1:65" s="14" customFormat="1" ht="11.25">
      <c r="B246" s="228"/>
      <c r="C246" s="229"/>
      <c r="D246" s="203" t="s">
        <v>171</v>
      </c>
      <c r="E246" s="230" t="s">
        <v>1</v>
      </c>
      <c r="F246" s="231" t="s">
        <v>209</v>
      </c>
      <c r="G246" s="229"/>
      <c r="H246" s="232">
        <v>767.11999999999989</v>
      </c>
      <c r="I246" s="233"/>
      <c r="J246" s="229"/>
      <c r="K246" s="229"/>
      <c r="L246" s="234"/>
      <c r="M246" s="235"/>
      <c r="N246" s="236"/>
      <c r="O246" s="236"/>
      <c r="P246" s="236"/>
      <c r="Q246" s="236"/>
      <c r="R246" s="236"/>
      <c r="S246" s="236"/>
      <c r="T246" s="237"/>
      <c r="AT246" s="238" t="s">
        <v>171</v>
      </c>
      <c r="AU246" s="238" t="s">
        <v>88</v>
      </c>
      <c r="AV246" s="14" t="s">
        <v>169</v>
      </c>
      <c r="AW246" s="14" t="s">
        <v>34</v>
      </c>
      <c r="AX246" s="14" t="s">
        <v>86</v>
      </c>
      <c r="AY246" s="238" t="s">
        <v>163</v>
      </c>
    </row>
    <row r="247" spans="1:65" s="2" customFormat="1" ht="24.2" customHeight="1">
      <c r="A247" s="34"/>
      <c r="B247" s="35"/>
      <c r="C247" s="187" t="s">
        <v>320</v>
      </c>
      <c r="D247" s="187" t="s">
        <v>165</v>
      </c>
      <c r="E247" s="188" t="s">
        <v>321</v>
      </c>
      <c r="F247" s="189" t="s">
        <v>322</v>
      </c>
      <c r="G247" s="190" t="s">
        <v>168</v>
      </c>
      <c r="H247" s="191">
        <v>1691.912</v>
      </c>
      <c r="I247" s="192"/>
      <c r="J247" s="193">
        <f>ROUND(I247*H247,2)</f>
        <v>0</v>
      </c>
      <c r="K247" s="194"/>
      <c r="L247" s="39"/>
      <c r="M247" s="195" t="s">
        <v>1</v>
      </c>
      <c r="N247" s="196" t="s">
        <v>43</v>
      </c>
      <c r="O247" s="71"/>
      <c r="P247" s="197">
        <f>O247*H247</f>
        <v>0</v>
      </c>
      <c r="Q247" s="197">
        <v>4.3800000000000002E-3</v>
      </c>
      <c r="R247" s="197">
        <f>Q247*H247</f>
        <v>7.4105745600000006</v>
      </c>
      <c r="S247" s="197">
        <v>0</v>
      </c>
      <c r="T247" s="198">
        <f>S247*H247</f>
        <v>0</v>
      </c>
      <c r="U247" s="34"/>
      <c r="V247" s="34"/>
      <c r="W247" s="34"/>
      <c r="X247" s="34"/>
      <c r="Y247" s="34"/>
      <c r="Z247" s="34"/>
      <c r="AA247" s="34"/>
      <c r="AB247" s="34"/>
      <c r="AC247" s="34"/>
      <c r="AD247" s="34"/>
      <c r="AE247" s="34"/>
      <c r="AR247" s="199" t="s">
        <v>169</v>
      </c>
      <c r="AT247" s="199" t="s">
        <v>165</v>
      </c>
      <c r="AU247" s="199" t="s">
        <v>88</v>
      </c>
      <c r="AY247" s="17" t="s">
        <v>163</v>
      </c>
      <c r="BE247" s="200">
        <f>IF(N247="základní",J247,0)</f>
        <v>0</v>
      </c>
      <c r="BF247" s="200">
        <f>IF(N247="snížená",J247,0)</f>
        <v>0</v>
      </c>
      <c r="BG247" s="200">
        <f>IF(N247="zákl. přenesená",J247,0)</f>
        <v>0</v>
      </c>
      <c r="BH247" s="200">
        <f>IF(N247="sníž. přenesená",J247,0)</f>
        <v>0</v>
      </c>
      <c r="BI247" s="200">
        <f>IF(N247="nulová",J247,0)</f>
        <v>0</v>
      </c>
      <c r="BJ247" s="17" t="s">
        <v>86</v>
      </c>
      <c r="BK247" s="200">
        <f>ROUND(I247*H247,2)</f>
        <v>0</v>
      </c>
      <c r="BL247" s="17" t="s">
        <v>169</v>
      </c>
      <c r="BM247" s="199" t="s">
        <v>323</v>
      </c>
    </row>
    <row r="248" spans="1:65" s="2" customFormat="1" ht="24.2" customHeight="1">
      <c r="A248" s="34"/>
      <c r="B248" s="35"/>
      <c r="C248" s="187" t="s">
        <v>324</v>
      </c>
      <c r="D248" s="187" t="s">
        <v>165</v>
      </c>
      <c r="E248" s="188" t="s">
        <v>325</v>
      </c>
      <c r="F248" s="189" t="s">
        <v>326</v>
      </c>
      <c r="G248" s="190" t="s">
        <v>168</v>
      </c>
      <c r="H248" s="191">
        <v>1470.0319999999999</v>
      </c>
      <c r="I248" s="192"/>
      <c r="J248" s="193">
        <f>ROUND(I248*H248,2)</f>
        <v>0</v>
      </c>
      <c r="K248" s="194"/>
      <c r="L248" s="39"/>
      <c r="M248" s="195" t="s">
        <v>1</v>
      </c>
      <c r="N248" s="196" t="s">
        <v>43</v>
      </c>
      <c r="O248" s="71"/>
      <c r="P248" s="197">
        <f>O248*H248</f>
        <v>0</v>
      </c>
      <c r="Q248" s="197">
        <v>3.0000000000000001E-3</v>
      </c>
      <c r="R248" s="197">
        <f>Q248*H248</f>
        <v>4.4100960000000002</v>
      </c>
      <c r="S248" s="197">
        <v>0</v>
      </c>
      <c r="T248" s="198">
        <f>S248*H248</f>
        <v>0</v>
      </c>
      <c r="U248" s="34"/>
      <c r="V248" s="34"/>
      <c r="W248" s="34"/>
      <c r="X248" s="34"/>
      <c r="Y248" s="34"/>
      <c r="Z248" s="34"/>
      <c r="AA248" s="34"/>
      <c r="AB248" s="34"/>
      <c r="AC248" s="34"/>
      <c r="AD248" s="34"/>
      <c r="AE248" s="34"/>
      <c r="AR248" s="199" t="s">
        <v>169</v>
      </c>
      <c r="AT248" s="199" t="s">
        <v>165</v>
      </c>
      <c r="AU248" s="199" t="s">
        <v>88</v>
      </c>
      <c r="AY248" s="17" t="s">
        <v>163</v>
      </c>
      <c r="BE248" s="200">
        <f>IF(N248="základní",J248,0)</f>
        <v>0</v>
      </c>
      <c r="BF248" s="200">
        <f>IF(N248="snížená",J248,0)</f>
        <v>0</v>
      </c>
      <c r="BG248" s="200">
        <f>IF(N248="zákl. přenesená",J248,0)</f>
        <v>0</v>
      </c>
      <c r="BH248" s="200">
        <f>IF(N248="sníž. přenesená",J248,0)</f>
        <v>0</v>
      </c>
      <c r="BI248" s="200">
        <f>IF(N248="nulová",J248,0)</f>
        <v>0</v>
      </c>
      <c r="BJ248" s="17" t="s">
        <v>86</v>
      </c>
      <c r="BK248" s="200">
        <f>ROUND(I248*H248,2)</f>
        <v>0</v>
      </c>
      <c r="BL248" s="17" t="s">
        <v>169</v>
      </c>
      <c r="BM248" s="199" t="s">
        <v>327</v>
      </c>
    </row>
    <row r="249" spans="1:65" s="13" customFormat="1" ht="11.25">
      <c r="B249" s="201"/>
      <c r="C249" s="202"/>
      <c r="D249" s="203" t="s">
        <v>171</v>
      </c>
      <c r="E249" s="204" t="s">
        <v>1</v>
      </c>
      <c r="F249" s="205" t="s">
        <v>328</v>
      </c>
      <c r="G249" s="202"/>
      <c r="H249" s="206">
        <v>1470.0319999999999</v>
      </c>
      <c r="I249" s="207"/>
      <c r="J249" s="202"/>
      <c r="K249" s="202"/>
      <c r="L249" s="208"/>
      <c r="M249" s="209"/>
      <c r="N249" s="210"/>
      <c r="O249" s="210"/>
      <c r="P249" s="210"/>
      <c r="Q249" s="210"/>
      <c r="R249" s="210"/>
      <c r="S249" s="210"/>
      <c r="T249" s="211"/>
      <c r="AT249" s="212" t="s">
        <v>171</v>
      </c>
      <c r="AU249" s="212" t="s">
        <v>88</v>
      </c>
      <c r="AV249" s="13" t="s">
        <v>88</v>
      </c>
      <c r="AW249" s="13" t="s">
        <v>34</v>
      </c>
      <c r="AX249" s="13" t="s">
        <v>86</v>
      </c>
      <c r="AY249" s="212" t="s">
        <v>163</v>
      </c>
    </row>
    <row r="250" spans="1:65" s="2" customFormat="1" ht="24.2" customHeight="1">
      <c r="A250" s="34"/>
      <c r="B250" s="35"/>
      <c r="C250" s="187" t="s">
        <v>329</v>
      </c>
      <c r="D250" s="187" t="s">
        <v>165</v>
      </c>
      <c r="E250" s="188" t="s">
        <v>330</v>
      </c>
      <c r="F250" s="189" t="s">
        <v>331</v>
      </c>
      <c r="G250" s="190" t="s">
        <v>168</v>
      </c>
      <c r="H250" s="191">
        <v>435.33</v>
      </c>
      <c r="I250" s="192"/>
      <c r="J250" s="193">
        <f>ROUND(I250*H250,2)</f>
        <v>0</v>
      </c>
      <c r="K250" s="194"/>
      <c r="L250" s="39"/>
      <c r="M250" s="195" t="s">
        <v>1</v>
      </c>
      <c r="N250" s="196" t="s">
        <v>43</v>
      </c>
      <c r="O250" s="71"/>
      <c r="P250" s="197">
        <f>O250*H250</f>
        <v>0</v>
      </c>
      <c r="Q250" s="197">
        <v>0.11</v>
      </c>
      <c r="R250" s="197">
        <f>Q250*H250</f>
        <v>47.886299999999999</v>
      </c>
      <c r="S250" s="197">
        <v>0</v>
      </c>
      <c r="T250" s="198">
        <f>S250*H250</f>
        <v>0</v>
      </c>
      <c r="U250" s="34"/>
      <c r="V250" s="34"/>
      <c r="W250" s="34"/>
      <c r="X250" s="34"/>
      <c r="Y250" s="34"/>
      <c r="Z250" s="34"/>
      <c r="AA250" s="34"/>
      <c r="AB250" s="34"/>
      <c r="AC250" s="34"/>
      <c r="AD250" s="34"/>
      <c r="AE250" s="34"/>
      <c r="AR250" s="199" t="s">
        <v>169</v>
      </c>
      <c r="AT250" s="199" t="s">
        <v>165</v>
      </c>
      <c r="AU250" s="199" t="s">
        <v>88</v>
      </c>
      <c r="AY250" s="17" t="s">
        <v>163</v>
      </c>
      <c r="BE250" s="200">
        <f>IF(N250="základní",J250,0)</f>
        <v>0</v>
      </c>
      <c r="BF250" s="200">
        <f>IF(N250="snížená",J250,0)</f>
        <v>0</v>
      </c>
      <c r="BG250" s="200">
        <f>IF(N250="zákl. přenesená",J250,0)</f>
        <v>0</v>
      </c>
      <c r="BH250" s="200">
        <f>IF(N250="sníž. přenesená",J250,0)</f>
        <v>0</v>
      </c>
      <c r="BI250" s="200">
        <f>IF(N250="nulová",J250,0)</f>
        <v>0</v>
      </c>
      <c r="BJ250" s="17" t="s">
        <v>86</v>
      </c>
      <c r="BK250" s="200">
        <f>ROUND(I250*H250,2)</f>
        <v>0</v>
      </c>
      <c r="BL250" s="17" t="s">
        <v>169</v>
      </c>
      <c r="BM250" s="199" t="s">
        <v>332</v>
      </c>
    </row>
    <row r="251" spans="1:65" s="13" customFormat="1" ht="11.25">
      <c r="B251" s="201"/>
      <c r="C251" s="202"/>
      <c r="D251" s="203" t="s">
        <v>171</v>
      </c>
      <c r="E251" s="204" t="s">
        <v>1</v>
      </c>
      <c r="F251" s="205" t="s">
        <v>333</v>
      </c>
      <c r="G251" s="202"/>
      <c r="H251" s="206">
        <v>496.69</v>
      </c>
      <c r="I251" s="207"/>
      <c r="J251" s="202"/>
      <c r="K251" s="202"/>
      <c r="L251" s="208"/>
      <c r="M251" s="209"/>
      <c r="N251" s="210"/>
      <c r="O251" s="210"/>
      <c r="P251" s="210"/>
      <c r="Q251" s="210"/>
      <c r="R251" s="210"/>
      <c r="S251" s="210"/>
      <c r="T251" s="211"/>
      <c r="AT251" s="212" t="s">
        <v>171</v>
      </c>
      <c r="AU251" s="212" t="s">
        <v>88</v>
      </c>
      <c r="AV251" s="13" t="s">
        <v>88</v>
      </c>
      <c r="AW251" s="13" t="s">
        <v>34</v>
      </c>
      <c r="AX251" s="13" t="s">
        <v>78</v>
      </c>
      <c r="AY251" s="212" t="s">
        <v>163</v>
      </c>
    </row>
    <row r="252" spans="1:65" s="13" customFormat="1" ht="11.25">
      <c r="B252" s="201"/>
      <c r="C252" s="202"/>
      <c r="D252" s="203" t="s">
        <v>171</v>
      </c>
      <c r="E252" s="204" t="s">
        <v>1</v>
      </c>
      <c r="F252" s="205" t="s">
        <v>334</v>
      </c>
      <c r="G252" s="202"/>
      <c r="H252" s="206">
        <v>-3.24</v>
      </c>
      <c r="I252" s="207"/>
      <c r="J252" s="202"/>
      <c r="K252" s="202"/>
      <c r="L252" s="208"/>
      <c r="M252" s="209"/>
      <c r="N252" s="210"/>
      <c r="O252" s="210"/>
      <c r="P252" s="210"/>
      <c r="Q252" s="210"/>
      <c r="R252" s="210"/>
      <c r="S252" s="210"/>
      <c r="T252" s="211"/>
      <c r="AT252" s="212" t="s">
        <v>171</v>
      </c>
      <c r="AU252" s="212" t="s">
        <v>88</v>
      </c>
      <c r="AV252" s="13" t="s">
        <v>88</v>
      </c>
      <c r="AW252" s="13" t="s">
        <v>34</v>
      </c>
      <c r="AX252" s="13" t="s">
        <v>78</v>
      </c>
      <c r="AY252" s="212" t="s">
        <v>163</v>
      </c>
    </row>
    <row r="253" spans="1:65" s="13" customFormat="1" ht="11.25">
      <c r="B253" s="201"/>
      <c r="C253" s="202"/>
      <c r="D253" s="203" t="s">
        <v>171</v>
      </c>
      <c r="E253" s="204" t="s">
        <v>1</v>
      </c>
      <c r="F253" s="205" t="s">
        <v>335</v>
      </c>
      <c r="G253" s="202"/>
      <c r="H253" s="206">
        <v>-26</v>
      </c>
      <c r="I253" s="207"/>
      <c r="J253" s="202"/>
      <c r="K253" s="202"/>
      <c r="L253" s="208"/>
      <c r="M253" s="209"/>
      <c r="N253" s="210"/>
      <c r="O253" s="210"/>
      <c r="P253" s="210"/>
      <c r="Q253" s="210"/>
      <c r="R253" s="210"/>
      <c r="S253" s="210"/>
      <c r="T253" s="211"/>
      <c r="AT253" s="212" t="s">
        <v>171</v>
      </c>
      <c r="AU253" s="212" t="s">
        <v>88</v>
      </c>
      <c r="AV253" s="13" t="s">
        <v>88</v>
      </c>
      <c r="AW253" s="13" t="s">
        <v>34</v>
      </c>
      <c r="AX253" s="13" t="s">
        <v>78</v>
      </c>
      <c r="AY253" s="212" t="s">
        <v>163</v>
      </c>
    </row>
    <row r="254" spans="1:65" s="13" customFormat="1" ht="11.25">
      <c r="B254" s="201"/>
      <c r="C254" s="202"/>
      <c r="D254" s="203" t="s">
        <v>171</v>
      </c>
      <c r="E254" s="204" t="s">
        <v>1</v>
      </c>
      <c r="F254" s="205" t="s">
        <v>336</v>
      </c>
      <c r="G254" s="202"/>
      <c r="H254" s="206">
        <v>-2.12</v>
      </c>
      <c r="I254" s="207"/>
      <c r="J254" s="202"/>
      <c r="K254" s="202"/>
      <c r="L254" s="208"/>
      <c r="M254" s="209"/>
      <c r="N254" s="210"/>
      <c r="O254" s="210"/>
      <c r="P254" s="210"/>
      <c r="Q254" s="210"/>
      <c r="R254" s="210"/>
      <c r="S254" s="210"/>
      <c r="T254" s="211"/>
      <c r="AT254" s="212" t="s">
        <v>171</v>
      </c>
      <c r="AU254" s="212" t="s">
        <v>88</v>
      </c>
      <c r="AV254" s="13" t="s">
        <v>88</v>
      </c>
      <c r="AW254" s="13" t="s">
        <v>34</v>
      </c>
      <c r="AX254" s="13" t="s">
        <v>78</v>
      </c>
      <c r="AY254" s="212" t="s">
        <v>163</v>
      </c>
    </row>
    <row r="255" spans="1:65" s="13" customFormat="1" ht="11.25">
      <c r="B255" s="201"/>
      <c r="C255" s="202"/>
      <c r="D255" s="203" t="s">
        <v>171</v>
      </c>
      <c r="E255" s="204" t="s">
        <v>1</v>
      </c>
      <c r="F255" s="205" t="s">
        <v>337</v>
      </c>
      <c r="G255" s="202"/>
      <c r="H255" s="206">
        <v>-30</v>
      </c>
      <c r="I255" s="207"/>
      <c r="J255" s="202"/>
      <c r="K255" s="202"/>
      <c r="L255" s="208"/>
      <c r="M255" s="209"/>
      <c r="N255" s="210"/>
      <c r="O255" s="210"/>
      <c r="P255" s="210"/>
      <c r="Q255" s="210"/>
      <c r="R255" s="210"/>
      <c r="S255" s="210"/>
      <c r="T255" s="211"/>
      <c r="AT255" s="212" t="s">
        <v>171</v>
      </c>
      <c r="AU255" s="212" t="s">
        <v>88</v>
      </c>
      <c r="AV255" s="13" t="s">
        <v>88</v>
      </c>
      <c r="AW255" s="13" t="s">
        <v>34</v>
      </c>
      <c r="AX255" s="13" t="s">
        <v>78</v>
      </c>
      <c r="AY255" s="212" t="s">
        <v>163</v>
      </c>
    </row>
    <row r="256" spans="1:65" s="14" customFormat="1" ht="11.25">
      <c r="B256" s="228"/>
      <c r="C256" s="229"/>
      <c r="D256" s="203" t="s">
        <v>171</v>
      </c>
      <c r="E256" s="230" t="s">
        <v>1</v>
      </c>
      <c r="F256" s="231" t="s">
        <v>209</v>
      </c>
      <c r="G256" s="229"/>
      <c r="H256" s="232">
        <v>435.33</v>
      </c>
      <c r="I256" s="233"/>
      <c r="J256" s="229"/>
      <c r="K256" s="229"/>
      <c r="L256" s="234"/>
      <c r="M256" s="235"/>
      <c r="N256" s="236"/>
      <c r="O256" s="236"/>
      <c r="P256" s="236"/>
      <c r="Q256" s="236"/>
      <c r="R256" s="236"/>
      <c r="S256" s="236"/>
      <c r="T256" s="237"/>
      <c r="AT256" s="238" t="s">
        <v>171</v>
      </c>
      <c r="AU256" s="238" t="s">
        <v>88</v>
      </c>
      <c r="AV256" s="14" t="s">
        <v>169</v>
      </c>
      <c r="AW256" s="14" t="s">
        <v>34</v>
      </c>
      <c r="AX256" s="14" t="s">
        <v>86</v>
      </c>
      <c r="AY256" s="238" t="s">
        <v>163</v>
      </c>
    </row>
    <row r="257" spans="1:65" s="2" customFormat="1" ht="37.9" customHeight="1">
      <c r="A257" s="34"/>
      <c r="B257" s="35"/>
      <c r="C257" s="187" t="s">
        <v>338</v>
      </c>
      <c r="D257" s="187" t="s">
        <v>165</v>
      </c>
      <c r="E257" s="188" t="s">
        <v>339</v>
      </c>
      <c r="F257" s="189" t="s">
        <v>340</v>
      </c>
      <c r="G257" s="190" t="s">
        <v>168</v>
      </c>
      <c r="H257" s="191">
        <v>4353.3</v>
      </c>
      <c r="I257" s="192"/>
      <c r="J257" s="193">
        <f>ROUND(I257*H257,2)</f>
        <v>0</v>
      </c>
      <c r="K257" s="194"/>
      <c r="L257" s="39"/>
      <c r="M257" s="195" t="s">
        <v>1</v>
      </c>
      <c r="N257" s="196" t="s">
        <v>43</v>
      </c>
      <c r="O257" s="71"/>
      <c r="P257" s="197">
        <f>O257*H257</f>
        <v>0</v>
      </c>
      <c r="Q257" s="197">
        <v>1.0999999999999999E-2</v>
      </c>
      <c r="R257" s="197">
        <f>Q257*H257</f>
        <v>47.886299999999999</v>
      </c>
      <c r="S257" s="197">
        <v>0</v>
      </c>
      <c r="T257" s="198">
        <f>S257*H257</f>
        <v>0</v>
      </c>
      <c r="U257" s="34"/>
      <c r="V257" s="34"/>
      <c r="W257" s="34"/>
      <c r="X257" s="34"/>
      <c r="Y257" s="34"/>
      <c r="Z257" s="34"/>
      <c r="AA257" s="34"/>
      <c r="AB257" s="34"/>
      <c r="AC257" s="34"/>
      <c r="AD257" s="34"/>
      <c r="AE257" s="34"/>
      <c r="AR257" s="199" t="s">
        <v>169</v>
      </c>
      <c r="AT257" s="199" t="s">
        <v>165</v>
      </c>
      <c r="AU257" s="199" t="s">
        <v>88</v>
      </c>
      <c r="AY257" s="17" t="s">
        <v>163</v>
      </c>
      <c r="BE257" s="200">
        <f>IF(N257="základní",J257,0)</f>
        <v>0</v>
      </c>
      <c r="BF257" s="200">
        <f>IF(N257="snížená",J257,0)</f>
        <v>0</v>
      </c>
      <c r="BG257" s="200">
        <f>IF(N257="zákl. přenesená",J257,0)</f>
        <v>0</v>
      </c>
      <c r="BH257" s="200">
        <f>IF(N257="sníž. přenesená",J257,0)</f>
        <v>0</v>
      </c>
      <c r="BI257" s="200">
        <f>IF(N257="nulová",J257,0)</f>
        <v>0</v>
      </c>
      <c r="BJ257" s="17" t="s">
        <v>86</v>
      </c>
      <c r="BK257" s="200">
        <f>ROUND(I257*H257,2)</f>
        <v>0</v>
      </c>
      <c r="BL257" s="17" t="s">
        <v>169</v>
      </c>
      <c r="BM257" s="199" t="s">
        <v>341</v>
      </c>
    </row>
    <row r="258" spans="1:65" s="13" customFormat="1" ht="11.25">
      <c r="B258" s="201"/>
      <c r="C258" s="202"/>
      <c r="D258" s="203" t="s">
        <v>171</v>
      </c>
      <c r="E258" s="202"/>
      <c r="F258" s="205" t="s">
        <v>342</v>
      </c>
      <c r="G258" s="202"/>
      <c r="H258" s="206">
        <v>4353.3</v>
      </c>
      <c r="I258" s="207"/>
      <c r="J258" s="202"/>
      <c r="K258" s="202"/>
      <c r="L258" s="208"/>
      <c r="M258" s="209"/>
      <c r="N258" s="210"/>
      <c r="O258" s="210"/>
      <c r="P258" s="210"/>
      <c r="Q258" s="210"/>
      <c r="R258" s="210"/>
      <c r="S258" s="210"/>
      <c r="T258" s="211"/>
      <c r="AT258" s="212" t="s">
        <v>171</v>
      </c>
      <c r="AU258" s="212" t="s">
        <v>88</v>
      </c>
      <c r="AV258" s="13" t="s">
        <v>88</v>
      </c>
      <c r="AW258" s="13" t="s">
        <v>4</v>
      </c>
      <c r="AX258" s="13" t="s">
        <v>86</v>
      </c>
      <c r="AY258" s="212" t="s">
        <v>163</v>
      </c>
    </row>
    <row r="259" spans="1:65" s="2" customFormat="1" ht="24.2" customHeight="1">
      <c r="A259" s="34"/>
      <c r="B259" s="35"/>
      <c r="C259" s="187" t="s">
        <v>343</v>
      </c>
      <c r="D259" s="187" t="s">
        <v>165</v>
      </c>
      <c r="E259" s="188" t="s">
        <v>344</v>
      </c>
      <c r="F259" s="189" t="s">
        <v>345</v>
      </c>
      <c r="G259" s="190" t="s">
        <v>204</v>
      </c>
      <c r="H259" s="191">
        <v>43.533000000000001</v>
      </c>
      <c r="I259" s="192"/>
      <c r="J259" s="193">
        <f>ROUND(I259*H259,2)</f>
        <v>0</v>
      </c>
      <c r="K259" s="194"/>
      <c r="L259" s="39"/>
      <c r="M259" s="195" t="s">
        <v>1</v>
      </c>
      <c r="N259" s="196" t="s">
        <v>43</v>
      </c>
      <c r="O259" s="71"/>
      <c r="P259" s="197">
        <f>O259*H259</f>
        <v>0</v>
      </c>
      <c r="Q259" s="197">
        <v>2.5249999999999999E-3</v>
      </c>
      <c r="R259" s="197">
        <f>Q259*H259</f>
        <v>0.109920825</v>
      </c>
      <c r="S259" s="197">
        <v>0</v>
      </c>
      <c r="T259" s="198">
        <f>S259*H259</f>
        <v>0</v>
      </c>
      <c r="U259" s="34"/>
      <c r="V259" s="34"/>
      <c r="W259" s="34"/>
      <c r="X259" s="34"/>
      <c r="Y259" s="34"/>
      <c r="Z259" s="34"/>
      <c r="AA259" s="34"/>
      <c r="AB259" s="34"/>
      <c r="AC259" s="34"/>
      <c r="AD259" s="34"/>
      <c r="AE259" s="34"/>
      <c r="AR259" s="199" t="s">
        <v>169</v>
      </c>
      <c r="AT259" s="199" t="s">
        <v>165</v>
      </c>
      <c r="AU259" s="199" t="s">
        <v>88</v>
      </c>
      <c r="AY259" s="17" t="s">
        <v>163</v>
      </c>
      <c r="BE259" s="200">
        <f>IF(N259="základní",J259,0)</f>
        <v>0</v>
      </c>
      <c r="BF259" s="200">
        <f>IF(N259="snížená",J259,0)</f>
        <v>0</v>
      </c>
      <c r="BG259" s="200">
        <f>IF(N259="zákl. přenesená",J259,0)</f>
        <v>0</v>
      </c>
      <c r="BH259" s="200">
        <f>IF(N259="sníž. přenesená",J259,0)</f>
        <v>0</v>
      </c>
      <c r="BI259" s="200">
        <f>IF(N259="nulová",J259,0)</f>
        <v>0</v>
      </c>
      <c r="BJ259" s="17" t="s">
        <v>86</v>
      </c>
      <c r="BK259" s="200">
        <f>ROUND(I259*H259,2)</f>
        <v>0</v>
      </c>
      <c r="BL259" s="17" t="s">
        <v>169</v>
      </c>
      <c r="BM259" s="199" t="s">
        <v>346</v>
      </c>
    </row>
    <row r="260" spans="1:65" s="13" customFormat="1" ht="11.25">
      <c r="B260" s="201"/>
      <c r="C260" s="202"/>
      <c r="D260" s="203" t="s">
        <v>171</v>
      </c>
      <c r="E260" s="204" t="s">
        <v>1</v>
      </c>
      <c r="F260" s="205" t="s">
        <v>347</v>
      </c>
      <c r="G260" s="202"/>
      <c r="H260" s="206">
        <v>43.533000000000001</v>
      </c>
      <c r="I260" s="207"/>
      <c r="J260" s="202"/>
      <c r="K260" s="202"/>
      <c r="L260" s="208"/>
      <c r="M260" s="209"/>
      <c r="N260" s="210"/>
      <c r="O260" s="210"/>
      <c r="P260" s="210"/>
      <c r="Q260" s="210"/>
      <c r="R260" s="210"/>
      <c r="S260" s="210"/>
      <c r="T260" s="211"/>
      <c r="AT260" s="212" t="s">
        <v>171</v>
      </c>
      <c r="AU260" s="212" t="s">
        <v>88</v>
      </c>
      <c r="AV260" s="13" t="s">
        <v>88</v>
      </c>
      <c r="AW260" s="13" t="s">
        <v>34</v>
      </c>
      <c r="AX260" s="13" t="s">
        <v>86</v>
      </c>
      <c r="AY260" s="212" t="s">
        <v>163</v>
      </c>
    </row>
    <row r="261" spans="1:65" s="2" customFormat="1" ht="16.5" customHeight="1">
      <c r="A261" s="34"/>
      <c r="B261" s="35"/>
      <c r="C261" s="187" t="s">
        <v>348</v>
      </c>
      <c r="D261" s="187" t="s">
        <v>165</v>
      </c>
      <c r="E261" s="188" t="s">
        <v>349</v>
      </c>
      <c r="F261" s="189" t="s">
        <v>350</v>
      </c>
      <c r="G261" s="190" t="s">
        <v>168</v>
      </c>
      <c r="H261" s="191">
        <v>435.33</v>
      </c>
      <c r="I261" s="192"/>
      <c r="J261" s="193">
        <f>ROUND(I261*H261,2)</f>
        <v>0</v>
      </c>
      <c r="K261" s="194"/>
      <c r="L261" s="39"/>
      <c r="M261" s="195" t="s">
        <v>1</v>
      </c>
      <c r="N261" s="196" t="s">
        <v>43</v>
      </c>
      <c r="O261" s="71"/>
      <c r="P261" s="197">
        <f>O261*H261</f>
        <v>0</v>
      </c>
      <c r="Q261" s="197">
        <v>1E-3</v>
      </c>
      <c r="R261" s="197">
        <f>Q261*H261</f>
        <v>0.43532999999999999</v>
      </c>
      <c r="S261" s="197">
        <v>0</v>
      </c>
      <c r="T261" s="198">
        <f>S261*H261</f>
        <v>0</v>
      </c>
      <c r="U261" s="34"/>
      <c r="V261" s="34"/>
      <c r="W261" s="34"/>
      <c r="X261" s="34"/>
      <c r="Y261" s="34"/>
      <c r="Z261" s="34"/>
      <c r="AA261" s="34"/>
      <c r="AB261" s="34"/>
      <c r="AC261" s="34"/>
      <c r="AD261" s="34"/>
      <c r="AE261" s="34"/>
      <c r="AR261" s="199" t="s">
        <v>169</v>
      </c>
      <c r="AT261" s="199" t="s">
        <v>165</v>
      </c>
      <c r="AU261" s="199" t="s">
        <v>88</v>
      </c>
      <c r="AY261" s="17" t="s">
        <v>163</v>
      </c>
      <c r="BE261" s="200">
        <f>IF(N261="základní",J261,0)</f>
        <v>0</v>
      </c>
      <c r="BF261" s="200">
        <f>IF(N261="snížená",J261,0)</f>
        <v>0</v>
      </c>
      <c r="BG261" s="200">
        <f>IF(N261="zákl. přenesená",J261,0)</f>
        <v>0</v>
      </c>
      <c r="BH261" s="200">
        <f>IF(N261="sníž. přenesená",J261,0)</f>
        <v>0</v>
      </c>
      <c r="BI261" s="200">
        <f>IF(N261="nulová",J261,0)</f>
        <v>0</v>
      </c>
      <c r="BJ261" s="17" t="s">
        <v>86</v>
      </c>
      <c r="BK261" s="200">
        <f>ROUND(I261*H261,2)</f>
        <v>0</v>
      </c>
      <c r="BL261" s="17" t="s">
        <v>169</v>
      </c>
      <c r="BM261" s="199" t="s">
        <v>351</v>
      </c>
    </row>
    <row r="262" spans="1:65" s="2" customFormat="1" ht="16.5" customHeight="1">
      <c r="A262" s="34"/>
      <c r="B262" s="35"/>
      <c r="C262" s="187" t="s">
        <v>352</v>
      </c>
      <c r="D262" s="187" t="s">
        <v>165</v>
      </c>
      <c r="E262" s="188" t="s">
        <v>353</v>
      </c>
      <c r="F262" s="189" t="s">
        <v>354</v>
      </c>
      <c r="G262" s="190" t="s">
        <v>168</v>
      </c>
      <c r="H262" s="191">
        <v>435.33</v>
      </c>
      <c r="I262" s="192"/>
      <c r="J262" s="193">
        <f>ROUND(I262*H262,2)</f>
        <v>0</v>
      </c>
      <c r="K262" s="194"/>
      <c r="L262" s="39"/>
      <c r="M262" s="195" t="s">
        <v>1</v>
      </c>
      <c r="N262" s="196" t="s">
        <v>43</v>
      </c>
      <c r="O262" s="71"/>
      <c r="P262" s="197">
        <f>O262*H262</f>
        <v>0</v>
      </c>
      <c r="Q262" s="197">
        <v>2.2000000000000001E-4</v>
      </c>
      <c r="R262" s="197">
        <f>Q262*H262</f>
        <v>9.5772599999999999E-2</v>
      </c>
      <c r="S262" s="197">
        <v>0</v>
      </c>
      <c r="T262" s="198">
        <f>S262*H262</f>
        <v>0</v>
      </c>
      <c r="U262" s="34"/>
      <c r="V262" s="34"/>
      <c r="W262" s="34"/>
      <c r="X262" s="34"/>
      <c r="Y262" s="34"/>
      <c r="Z262" s="34"/>
      <c r="AA262" s="34"/>
      <c r="AB262" s="34"/>
      <c r="AC262" s="34"/>
      <c r="AD262" s="34"/>
      <c r="AE262" s="34"/>
      <c r="AR262" s="199" t="s">
        <v>169</v>
      </c>
      <c r="AT262" s="199" t="s">
        <v>165</v>
      </c>
      <c r="AU262" s="199" t="s">
        <v>88</v>
      </c>
      <c r="AY262" s="17" t="s">
        <v>163</v>
      </c>
      <c r="BE262" s="200">
        <f>IF(N262="základní",J262,0)</f>
        <v>0</v>
      </c>
      <c r="BF262" s="200">
        <f>IF(N262="snížená",J262,0)</f>
        <v>0</v>
      </c>
      <c r="BG262" s="200">
        <f>IF(N262="zákl. přenesená",J262,0)</f>
        <v>0</v>
      </c>
      <c r="BH262" s="200">
        <f>IF(N262="sníž. přenesená",J262,0)</f>
        <v>0</v>
      </c>
      <c r="BI262" s="200">
        <f>IF(N262="nulová",J262,0)</f>
        <v>0</v>
      </c>
      <c r="BJ262" s="17" t="s">
        <v>86</v>
      </c>
      <c r="BK262" s="200">
        <f>ROUND(I262*H262,2)</f>
        <v>0</v>
      </c>
      <c r="BL262" s="17" t="s">
        <v>169</v>
      </c>
      <c r="BM262" s="199" t="s">
        <v>355</v>
      </c>
    </row>
    <row r="263" spans="1:65" s="2" customFormat="1" ht="37.9" customHeight="1">
      <c r="A263" s="34"/>
      <c r="B263" s="35"/>
      <c r="C263" s="187" t="s">
        <v>356</v>
      </c>
      <c r="D263" s="187" t="s">
        <v>165</v>
      </c>
      <c r="E263" s="188" t="s">
        <v>357</v>
      </c>
      <c r="F263" s="189" t="s">
        <v>358</v>
      </c>
      <c r="G263" s="190" t="s">
        <v>259</v>
      </c>
      <c r="H263" s="191">
        <v>501.1</v>
      </c>
      <c r="I263" s="192"/>
      <c r="J263" s="193">
        <f>ROUND(I263*H263,2)</f>
        <v>0</v>
      </c>
      <c r="K263" s="194"/>
      <c r="L263" s="39"/>
      <c r="M263" s="195" t="s">
        <v>1</v>
      </c>
      <c r="N263" s="196" t="s">
        <v>43</v>
      </c>
      <c r="O263" s="71"/>
      <c r="P263" s="197">
        <f>O263*H263</f>
        <v>0</v>
      </c>
      <c r="Q263" s="197">
        <v>2.0999999999999999E-5</v>
      </c>
      <c r="R263" s="197">
        <f>Q263*H263</f>
        <v>1.0523100000000001E-2</v>
      </c>
      <c r="S263" s="197">
        <v>0</v>
      </c>
      <c r="T263" s="198">
        <f>S263*H263</f>
        <v>0</v>
      </c>
      <c r="U263" s="34"/>
      <c r="V263" s="34"/>
      <c r="W263" s="34"/>
      <c r="X263" s="34"/>
      <c r="Y263" s="34"/>
      <c r="Z263" s="34"/>
      <c r="AA263" s="34"/>
      <c r="AB263" s="34"/>
      <c r="AC263" s="34"/>
      <c r="AD263" s="34"/>
      <c r="AE263" s="34"/>
      <c r="AR263" s="199" t="s">
        <v>169</v>
      </c>
      <c r="AT263" s="199" t="s">
        <v>165</v>
      </c>
      <c r="AU263" s="199" t="s">
        <v>88</v>
      </c>
      <c r="AY263" s="17" t="s">
        <v>163</v>
      </c>
      <c r="BE263" s="200">
        <f>IF(N263="základní",J263,0)</f>
        <v>0</v>
      </c>
      <c r="BF263" s="200">
        <f>IF(N263="snížená",J263,0)</f>
        <v>0</v>
      </c>
      <c r="BG263" s="200">
        <f>IF(N263="zákl. přenesená",J263,0)</f>
        <v>0</v>
      </c>
      <c r="BH263" s="200">
        <f>IF(N263="sníž. přenesená",J263,0)</f>
        <v>0</v>
      </c>
      <c r="BI263" s="200">
        <f>IF(N263="nulová",J263,0)</f>
        <v>0</v>
      </c>
      <c r="BJ263" s="17" t="s">
        <v>86</v>
      </c>
      <c r="BK263" s="200">
        <f>ROUND(I263*H263,2)</f>
        <v>0</v>
      </c>
      <c r="BL263" s="17" t="s">
        <v>169</v>
      </c>
      <c r="BM263" s="199" t="s">
        <v>359</v>
      </c>
    </row>
    <row r="264" spans="1:65" s="13" customFormat="1" ht="11.25">
      <c r="B264" s="201"/>
      <c r="C264" s="202"/>
      <c r="D264" s="203" t="s">
        <v>171</v>
      </c>
      <c r="E264" s="204" t="s">
        <v>1</v>
      </c>
      <c r="F264" s="205" t="s">
        <v>360</v>
      </c>
      <c r="G264" s="202"/>
      <c r="H264" s="206">
        <v>501.1</v>
      </c>
      <c r="I264" s="207"/>
      <c r="J264" s="202"/>
      <c r="K264" s="202"/>
      <c r="L264" s="208"/>
      <c r="M264" s="209"/>
      <c r="N264" s="210"/>
      <c r="O264" s="210"/>
      <c r="P264" s="210"/>
      <c r="Q264" s="210"/>
      <c r="R264" s="210"/>
      <c r="S264" s="210"/>
      <c r="T264" s="211"/>
      <c r="AT264" s="212" t="s">
        <v>171</v>
      </c>
      <c r="AU264" s="212" t="s">
        <v>88</v>
      </c>
      <c r="AV264" s="13" t="s">
        <v>88</v>
      </c>
      <c r="AW264" s="13" t="s">
        <v>34</v>
      </c>
      <c r="AX264" s="13" t="s">
        <v>86</v>
      </c>
      <c r="AY264" s="212" t="s">
        <v>163</v>
      </c>
    </row>
    <row r="265" spans="1:65" s="2" customFormat="1" ht="24.2" customHeight="1">
      <c r="A265" s="34"/>
      <c r="B265" s="35"/>
      <c r="C265" s="187" t="s">
        <v>361</v>
      </c>
      <c r="D265" s="187" t="s">
        <v>165</v>
      </c>
      <c r="E265" s="188" t="s">
        <v>362</v>
      </c>
      <c r="F265" s="189" t="s">
        <v>363</v>
      </c>
      <c r="G265" s="190" t="s">
        <v>259</v>
      </c>
      <c r="H265" s="191">
        <v>19.95</v>
      </c>
      <c r="I265" s="192"/>
      <c r="J265" s="193">
        <f>ROUND(I265*H265,2)</f>
        <v>0</v>
      </c>
      <c r="K265" s="194"/>
      <c r="L265" s="39"/>
      <c r="M265" s="195" t="s">
        <v>1</v>
      </c>
      <c r="N265" s="196" t="s">
        <v>43</v>
      </c>
      <c r="O265" s="71"/>
      <c r="P265" s="197">
        <f>O265*H265</f>
        <v>0</v>
      </c>
      <c r="Q265" s="197">
        <v>5.2500000000000002E-5</v>
      </c>
      <c r="R265" s="197">
        <f>Q265*H265</f>
        <v>1.0473749999999999E-3</v>
      </c>
      <c r="S265" s="197">
        <v>0</v>
      </c>
      <c r="T265" s="198">
        <f>S265*H265</f>
        <v>0</v>
      </c>
      <c r="U265" s="34"/>
      <c r="V265" s="34"/>
      <c r="W265" s="34"/>
      <c r="X265" s="34"/>
      <c r="Y265" s="34"/>
      <c r="Z265" s="34"/>
      <c r="AA265" s="34"/>
      <c r="AB265" s="34"/>
      <c r="AC265" s="34"/>
      <c r="AD265" s="34"/>
      <c r="AE265" s="34"/>
      <c r="AR265" s="199" t="s">
        <v>169</v>
      </c>
      <c r="AT265" s="199" t="s">
        <v>165</v>
      </c>
      <c r="AU265" s="199" t="s">
        <v>88</v>
      </c>
      <c r="AY265" s="17" t="s">
        <v>163</v>
      </c>
      <c r="BE265" s="200">
        <f>IF(N265="základní",J265,0)</f>
        <v>0</v>
      </c>
      <c r="BF265" s="200">
        <f>IF(N265="snížená",J265,0)</f>
        <v>0</v>
      </c>
      <c r="BG265" s="200">
        <f>IF(N265="zákl. přenesená",J265,0)</f>
        <v>0</v>
      </c>
      <c r="BH265" s="200">
        <f>IF(N265="sníž. přenesená",J265,0)</f>
        <v>0</v>
      </c>
      <c r="BI265" s="200">
        <f>IF(N265="nulová",J265,0)</f>
        <v>0</v>
      </c>
      <c r="BJ265" s="17" t="s">
        <v>86</v>
      </c>
      <c r="BK265" s="200">
        <f>ROUND(I265*H265,2)</f>
        <v>0</v>
      </c>
      <c r="BL265" s="17" t="s">
        <v>169</v>
      </c>
      <c r="BM265" s="199" t="s">
        <v>364</v>
      </c>
    </row>
    <row r="266" spans="1:65" s="13" customFormat="1" ht="11.25">
      <c r="B266" s="201"/>
      <c r="C266" s="202"/>
      <c r="D266" s="203" t="s">
        <v>171</v>
      </c>
      <c r="E266" s="204" t="s">
        <v>1</v>
      </c>
      <c r="F266" s="205" t="s">
        <v>365</v>
      </c>
      <c r="G266" s="202"/>
      <c r="H266" s="206">
        <v>19.95</v>
      </c>
      <c r="I266" s="207"/>
      <c r="J266" s="202"/>
      <c r="K266" s="202"/>
      <c r="L266" s="208"/>
      <c r="M266" s="209"/>
      <c r="N266" s="210"/>
      <c r="O266" s="210"/>
      <c r="P266" s="210"/>
      <c r="Q266" s="210"/>
      <c r="R266" s="210"/>
      <c r="S266" s="210"/>
      <c r="T266" s="211"/>
      <c r="AT266" s="212" t="s">
        <v>171</v>
      </c>
      <c r="AU266" s="212" t="s">
        <v>88</v>
      </c>
      <c r="AV266" s="13" t="s">
        <v>88</v>
      </c>
      <c r="AW266" s="13" t="s">
        <v>34</v>
      </c>
      <c r="AX266" s="13" t="s">
        <v>86</v>
      </c>
      <c r="AY266" s="212" t="s">
        <v>163</v>
      </c>
    </row>
    <row r="267" spans="1:65" s="2" customFormat="1" ht="24.2" customHeight="1">
      <c r="A267" s="34"/>
      <c r="B267" s="35"/>
      <c r="C267" s="187" t="s">
        <v>366</v>
      </c>
      <c r="D267" s="187" t="s">
        <v>165</v>
      </c>
      <c r="E267" s="188" t="s">
        <v>367</v>
      </c>
      <c r="F267" s="189" t="s">
        <v>368</v>
      </c>
      <c r="G267" s="190" t="s">
        <v>259</v>
      </c>
      <c r="H267" s="191">
        <v>19.95</v>
      </c>
      <c r="I267" s="192"/>
      <c r="J267" s="193">
        <f>ROUND(I267*H267,2)</f>
        <v>0</v>
      </c>
      <c r="K267" s="194"/>
      <c r="L267" s="39"/>
      <c r="M267" s="195" t="s">
        <v>1</v>
      </c>
      <c r="N267" s="196" t="s">
        <v>43</v>
      </c>
      <c r="O267" s="71"/>
      <c r="P267" s="197">
        <f>O267*H267</f>
        <v>0</v>
      </c>
      <c r="Q267" s="197">
        <v>5.5199999999999997E-6</v>
      </c>
      <c r="R267" s="197">
        <f>Q267*H267</f>
        <v>1.1012399999999999E-4</v>
      </c>
      <c r="S267" s="197">
        <v>0</v>
      </c>
      <c r="T267" s="198">
        <f>S267*H267</f>
        <v>0</v>
      </c>
      <c r="U267" s="34"/>
      <c r="V267" s="34"/>
      <c r="W267" s="34"/>
      <c r="X267" s="34"/>
      <c r="Y267" s="34"/>
      <c r="Z267" s="34"/>
      <c r="AA267" s="34"/>
      <c r="AB267" s="34"/>
      <c r="AC267" s="34"/>
      <c r="AD267" s="34"/>
      <c r="AE267" s="34"/>
      <c r="AR267" s="199" t="s">
        <v>169</v>
      </c>
      <c r="AT267" s="199" t="s">
        <v>165</v>
      </c>
      <c r="AU267" s="199" t="s">
        <v>88</v>
      </c>
      <c r="AY267" s="17" t="s">
        <v>163</v>
      </c>
      <c r="BE267" s="200">
        <f>IF(N267="základní",J267,0)</f>
        <v>0</v>
      </c>
      <c r="BF267" s="200">
        <f>IF(N267="snížená",J267,0)</f>
        <v>0</v>
      </c>
      <c r="BG267" s="200">
        <f>IF(N267="zákl. přenesená",J267,0)</f>
        <v>0</v>
      </c>
      <c r="BH267" s="200">
        <f>IF(N267="sníž. přenesená",J267,0)</f>
        <v>0</v>
      </c>
      <c r="BI267" s="200">
        <f>IF(N267="nulová",J267,0)</f>
        <v>0</v>
      </c>
      <c r="BJ267" s="17" t="s">
        <v>86</v>
      </c>
      <c r="BK267" s="200">
        <f>ROUND(I267*H267,2)</f>
        <v>0</v>
      </c>
      <c r="BL267" s="17" t="s">
        <v>169</v>
      </c>
      <c r="BM267" s="199" t="s">
        <v>369</v>
      </c>
    </row>
    <row r="268" spans="1:65" s="2" customFormat="1" ht="24.2" customHeight="1">
      <c r="A268" s="34"/>
      <c r="B268" s="35"/>
      <c r="C268" s="187" t="s">
        <v>370</v>
      </c>
      <c r="D268" s="187" t="s">
        <v>165</v>
      </c>
      <c r="E268" s="188" t="s">
        <v>371</v>
      </c>
      <c r="F268" s="189" t="s">
        <v>372</v>
      </c>
      <c r="G268" s="190" t="s">
        <v>175</v>
      </c>
      <c r="H268" s="191">
        <v>17</v>
      </c>
      <c r="I268" s="192"/>
      <c r="J268" s="193">
        <f>ROUND(I268*H268,2)</f>
        <v>0</v>
      </c>
      <c r="K268" s="194"/>
      <c r="L268" s="39"/>
      <c r="M268" s="195" t="s">
        <v>1</v>
      </c>
      <c r="N268" s="196" t="s">
        <v>43</v>
      </c>
      <c r="O268" s="71"/>
      <c r="P268" s="197">
        <f>O268*H268</f>
        <v>0</v>
      </c>
      <c r="Q268" s="197">
        <v>4.8000000000000001E-4</v>
      </c>
      <c r="R268" s="197">
        <f>Q268*H268</f>
        <v>8.1600000000000006E-3</v>
      </c>
      <c r="S268" s="197">
        <v>0</v>
      </c>
      <c r="T268" s="198">
        <f>S268*H268</f>
        <v>0</v>
      </c>
      <c r="U268" s="34"/>
      <c r="V268" s="34"/>
      <c r="W268" s="34"/>
      <c r="X268" s="34"/>
      <c r="Y268" s="34"/>
      <c r="Z268" s="34"/>
      <c r="AA268" s="34"/>
      <c r="AB268" s="34"/>
      <c r="AC268" s="34"/>
      <c r="AD268" s="34"/>
      <c r="AE268" s="34"/>
      <c r="AR268" s="199" t="s">
        <v>169</v>
      </c>
      <c r="AT268" s="199" t="s">
        <v>165</v>
      </c>
      <c r="AU268" s="199" t="s">
        <v>88</v>
      </c>
      <c r="AY268" s="17" t="s">
        <v>163</v>
      </c>
      <c r="BE268" s="200">
        <f>IF(N268="základní",J268,0)</f>
        <v>0</v>
      </c>
      <c r="BF268" s="200">
        <f>IF(N268="snížená",J268,0)</f>
        <v>0</v>
      </c>
      <c r="BG268" s="200">
        <f>IF(N268="zákl. přenesená",J268,0)</f>
        <v>0</v>
      </c>
      <c r="BH268" s="200">
        <f>IF(N268="sníž. přenesená",J268,0)</f>
        <v>0</v>
      </c>
      <c r="BI268" s="200">
        <f>IF(N268="nulová",J268,0)</f>
        <v>0</v>
      </c>
      <c r="BJ268" s="17" t="s">
        <v>86</v>
      </c>
      <c r="BK268" s="200">
        <f>ROUND(I268*H268,2)</f>
        <v>0</v>
      </c>
      <c r="BL268" s="17" t="s">
        <v>169</v>
      </c>
      <c r="BM268" s="199" t="s">
        <v>373</v>
      </c>
    </row>
    <row r="269" spans="1:65" s="2" customFormat="1" ht="33" customHeight="1">
      <c r="A269" s="34"/>
      <c r="B269" s="35"/>
      <c r="C269" s="213" t="s">
        <v>374</v>
      </c>
      <c r="D269" s="213" t="s">
        <v>186</v>
      </c>
      <c r="E269" s="214" t="s">
        <v>375</v>
      </c>
      <c r="F269" s="215" t="s">
        <v>376</v>
      </c>
      <c r="G269" s="216" t="s">
        <v>175</v>
      </c>
      <c r="H269" s="217">
        <v>2</v>
      </c>
      <c r="I269" s="218"/>
      <c r="J269" s="219">
        <f>ROUND(I269*H269,2)</f>
        <v>0</v>
      </c>
      <c r="K269" s="220"/>
      <c r="L269" s="221"/>
      <c r="M269" s="222" t="s">
        <v>1</v>
      </c>
      <c r="N269" s="223" t="s">
        <v>43</v>
      </c>
      <c r="O269" s="71"/>
      <c r="P269" s="197">
        <f>O269*H269</f>
        <v>0</v>
      </c>
      <c r="Q269" s="197">
        <v>1.4579999999999999E-2</v>
      </c>
      <c r="R269" s="197">
        <f>Q269*H269</f>
        <v>2.9159999999999998E-2</v>
      </c>
      <c r="S269" s="197">
        <v>0</v>
      </c>
      <c r="T269" s="198">
        <f>S269*H269</f>
        <v>0</v>
      </c>
      <c r="U269" s="34"/>
      <c r="V269" s="34"/>
      <c r="W269" s="34"/>
      <c r="X269" s="34"/>
      <c r="Y269" s="34"/>
      <c r="Z269" s="34"/>
      <c r="AA269" s="34"/>
      <c r="AB269" s="34"/>
      <c r="AC269" s="34"/>
      <c r="AD269" s="34"/>
      <c r="AE269" s="34"/>
      <c r="AR269" s="199" t="s">
        <v>189</v>
      </c>
      <c r="AT269" s="199" t="s">
        <v>186</v>
      </c>
      <c r="AU269" s="199" t="s">
        <v>88</v>
      </c>
      <c r="AY269" s="17" t="s">
        <v>163</v>
      </c>
      <c r="BE269" s="200">
        <f>IF(N269="základní",J269,0)</f>
        <v>0</v>
      </c>
      <c r="BF269" s="200">
        <f>IF(N269="snížená",J269,0)</f>
        <v>0</v>
      </c>
      <c r="BG269" s="200">
        <f>IF(N269="zákl. přenesená",J269,0)</f>
        <v>0</v>
      </c>
      <c r="BH269" s="200">
        <f>IF(N269="sníž. přenesená",J269,0)</f>
        <v>0</v>
      </c>
      <c r="BI269" s="200">
        <f>IF(N269="nulová",J269,0)</f>
        <v>0</v>
      </c>
      <c r="BJ269" s="17" t="s">
        <v>86</v>
      </c>
      <c r="BK269" s="200">
        <f>ROUND(I269*H269,2)</f>
        <v>0</v>
      </c>
      <c r="BL269" s="17" t="s">
        <v>169</v>
      </c>
      <c r="BM269" s="199" t="s">
        <v>377</v>
      </c>
    </row>
    <row r="270" spans="1:65" s="2" customFormat="1" ht="19.5">
      <c r="A270" s="34"/>
      <c r="B270" s="35"/>
      <c r="C270" s="36"/>
      <c r="D270" s="203" t="s">
        <v>191</v>
      </c>
      <c r="E270" s="36"/>
      <c r="F270" s="224" t="s">
        <v>192</v>
      </c>
      <c r="G270" s="36"/>
      <c r="H270" s="36"/>
      <c r="I270" s="225"/>
      <c r="J270" s="36"/>
      <c r="K270" s="36"/>
      <c r="L270" s="39"/>
      <c r="M270" s="226"/>
      <c r="N270" s="227"/>
      <c r="O270" s="71"/>
      <c r="P270" s="71"/>
      <c r="Q270" s="71"/>
      <c r="R270" s="71"/>
      <c r="S270" s="71"/>
      <c r="T270" s="72"/>
      <c r="U270" s="34"/>
      <c r="V270" s="34"/>
      <c r="W270" s="34"/>
      <c r="X270" s="34"/>
      <c r="Y270" s="34"/>
      <c r="Z270" s="34"/>
      <c r="AA270" s="34"/>
      <c r="AB270" s="34"/>
      <c r="AC270" s="34"/>
      <c r="AD270" s="34"/>
      <c r="AE270" s="34"/>
      <c r="AT270" s="17" t="s">
        <v>191</v>
      </c>
      <c r="AU270" s="17" t="s">
        <v>88</v>
      </c>
    </row>
    <row r="271" spans="1:65" s="2" customFormat="1" ht="33" customHeight="1">
      <c r="A271" s="34"/>
      <c r="B271" s="35"/>
      <c r="C271" s="213" t="s">
        <v>378</v>
      </c>
      <c r="D271" s="213" t="s">
        <v>186</v>
      </c>
      <c r="E271" s="214" t="s">
        <v>187</v>
      </c>
      <c r="F271" s="215" t="s">
        <v>188</v>
      </c>
      <c r="G271" s="216" t="s">
        <v>175</v>
      </c>
      <c r="H271" s="217">
        <v>7</v>
      </c>
      <c r="I271" s="218"/>
      <c r="J271" s="219">
        <f>ROUND(I271*H271,2)</f>
        <v>0</v>
      </c>
      <c r="K271" s="220"/>
      <c r="L271" s="221"/>
      <c r="M271" s="222" t="s">
        <v>1</v>
      </c>
      <c r="N271" s="223" t="s">
        <v>43</v>
      </c>
      <c r="O271" s="71"/>
      <c r="P271" s="197">
        <f>O271*H271</f>
        <v>0</v>
      </c>
      <c r="Q271" s="197">
        <v>1.489E-2</v>
      </c>
      <c r="R271" s="197">
        <f>Q271*H271</f>
        <v>0.10423</v>
      </c>
      <c r="S271" s="197">
        <v>0</v>
      </c>
      <c r="T271" s="198">
        <f>S271*H271</f>
        <v>0</v>
      </c>
      <c r="U271" s="34"/>
      <c r="V271" s="34"/>
      <c r="W271" s="34"/>
      <c r="X271" s="34"/>
      <c r="Y271" s="34"/>
      <c r="Z271" s="34"/>
      <c r="AA271" s="34"/>
      <c r="AB271" s="34"/>
      <c r="AC271" s="34"/>
      <c r="AD271" s="34"/>
      <c r="AE271" s="34"/>
      <c r="AR271" s="199" t="s">
        <v>189</v>
      </c>
      <c r="AT271" s="199" t="s">
        <v>186</v>
      </c>
      <c r="AU271" s="199" t="s">
        <v>88</v>
      </c>
      <c r="AY271" s="17" t="s">
        <v>163</v>
      </c>
      <c r="BE271" s="200">
        <f>IF(N271="základní",J271,0)</f>
        <v>0</v>
      </c>
      <c r="BF271" s="200">
        <f>IF(N271="snížená",J271,0)</f>
        <v>0</v>
      </c>
      <c r="BG271" s="200">
        <f>IF(N271="zákl. přenesená",J271,0)</f>
        <v>0</v>
      </c>
      <c r="BH271" s="200">
        <f>IF(N271="sníž. přenesená",J271,0)</f>
        <v>0</v>
      </c>
      <c r="BI271" s="200">
        <f>IF(N271="nulová",J271,0)</f>
        <v>0</v>
      </c>
      <c r="BJ271" s="17" t="s">
        <v>86</v>
      </c>
      <c r="BK271" s="200">
        <f>ROUND(I271*H271,2)</f>
        <v>0</v>
      </c>
      <c r="BL271" s="17" t="s">
        <v>169</v>
      </c>
      <c r="BM271" s="199" t="s">
        <v>379</v>
      </c>
    </row>
    <row r="272" spans="1:65" s="2" customFormat="1" ht="19.5">
      <c r="A272" s="34"/>
      <c r="B272" s="35"/>
      <c r="C272" s="36"/>
      <c r="D272" s="203" t="s">
        <v>191</v>
      </c>
      <c r="E272" s="36"/>
      <c r="F272" s="224" t="s">
        <v>192</v>
      </c>
      <c r="G272" s="36"/>
      <c r="H272" s="36"/>
      <c r="I272" s="225"/>
      <c r="J272" s="36"/>
      <c r="K272" s="36"/>
      <c r="L272" s="39"/>
      <c r="M272" s="226"/>
      <c r="N272" s="227"/>
      <c r="O272" s="71"/>
      <c r="P272" s="71"/>
      <c r="Q272" s="71"/>
      <c r="R272" s="71"/>
      <c r="S272" s="71"/>
      <c r="T272" s="72"/>
      <c r="U272" s="34"/>
      <c r="V272" s="34"/>
      <c r="W272" s="34"/>
      <c r="X272" s="34"/>
      <c r="Y272" s="34"/>
      <c r="Z272" s="34"/>
      <c r="AA272" s="34"/>
      <c r="AB272" s="34"/>
      <c r="AC272" s="34"/>
      <c r="AD272" s="34"/>
      <c r="AE272" s="34"/>
      <c r="AT272" s="17" t="s">
        <v>191</v>
      </c>
      <c r="AU272" s="17" t="s">
        <v>88</v>
      </c>
    </row>
    <row r="273" spans="1:65" s="2" customFormat="1" ht="37.9" customHeight="1">
      <c r="A273" s="34"/>
      <c r="B273" s="35"/>
      <c r="C273" s="213" t="s">
        <v>380</v>
      </c>
      <c r="D273" s="213" t="s">
        <v>186</v>
      </c>
      <c r="E273" s="214" t="s">
        <v>194</v>
      </c>
      <c r="F273" s="215" t="s">
        <v>195</v>
      </c>
      <c r="G273" s="216" t="s">
        <v>175</v>
      </c>
      <c r="H273" s="217">
        <v>7</v>
      </c>
      <c r="I273" s="218"/>
      <c r="J273" s="219">
        <f>ROUND(I273*H273,2)</f>
        <v>0</v>
      </c>
      <c r="K273" s="220"/>
      <c r="L273" s="221"/>
      <c r="M273" s="222" t="s">
        <v>1</v>
      </c>
      <c r="N273" s="223" t="s">
        <v>43</v>
      </c>
      <c r="O273" s="71"/>
      <c r="P273" s="197">
        <f>O273*H273</f>
        <v>0</v>
      </c>
      <c r="Q273" s="197">
        <v>1.521E-2</v>
      </c>
      <c r="R273" s="197">
        <f>Q273*H273</f>
        <v>0.10647</v>
      </c>
      <c r="S273" s="197">
        <v>0</v>
      </c>
      <c r="T273" s="198">
        <f>S273*H273</f>
        <v>0</v>
      </c>
      <c r="U273" s="34"/>
      <c r="V273" s="34"/>
      <c r="W273" s="34"/>
      <c r="X273" s="34"/>
      <c r="Y273" s="34"/>
      <c r="Z273" s="34"/>
      <c r="AA273" s="34"/>
      <c r="AB273" s="34"/>
      <c r="AC273" s="34"/>
      <c r="AD273" s="34"/>
      <c r="AE273" s="34"/>
      <c r="AR273" s="199" t="s">
        <v>189</v>
      </c>
      <c r="AT273" s="199" t="s">
        <v>186</v>
      </c>
      <c r="AU273" s="199" t="s">
        <v>88</v>
      </c>
      <c r="AY273" s="17" t="s">
        <v>163</v>
      </c>
      <c r="BE273" s="200">
        <f>IF(N273="základní",J273,0)</f>
        <v>0</v>
      </c>
      <c r="BF273" s="200">
        <f>IF(N273="snížená",J273,0)</f>
        <v>0</v>
      </c>
      <c r="BG273" s="200">
        <f>IF(N273="zákl. přenesená",J273,0)</f>
        <v>0</v>
      </c>
      <c r="BH273" s="200">
        <f>IF(N273="sníž. přenesená",J273,0)</f>
        <v>0</v>
      </c>
      <c r="BI273" s="200">
        <f>IF(N273="nulová",J273,0)</f>
        <v>0</v>
      </c>
      <c r="BJ273" s="17" t="s">
        <v>86</v>
      </c>
      <c r="BK273" s="200">
        <f>ROUND(I273*H273,2)</f>
        <v>0</v>
      </c>
      <c r="BL273" s="17" t="s">
        <v>169</v>
      </c>
      <c r="BM273" s="199" t="s">
        <v>381</v>
      </c>
    </row>
    <row r="274" spans="1:65" s="2" customFormat="1" ht="19.5">
      <c r="A274" s="34"/>
      <c r="B274" s="35"/>
      <c r="C274" s="36"/>
      <c r="D274" s="203" t="s">
        <v>191</v>
      </c>
      <c r="E274" s="36"/>
      <c r="F274" s="224" t="s">
        <v>192</v>
      </c>
      <c r="G274" s="36"/>
      <c r="H274" s="36"/>
      <c r="I274" s="225"/>
      <c r="J274" s="36"/>
      <c r="K274" s="36"/>
      <c r="L274" s="39"/>
      <c r="M274" s="226"/>
      <c r="N274" s="227"/>
      <c r="O274" s="71"/>
      <c r="P274" s="71"/>
      <c r="Q274" s="71"/>
      <c r="R274" s="71"/>
      <c r="S274" s="71"/>
      <c r="T274" s="72"/>
      <c r="U274" s="34"/>
      <c r="V274" s="34"/>
      <c r="W274" s="34"/>
      <c r="X274" s="34"/>
      <c r="Y274" s="34"/>
      <c r="Z274" s="34"/>
      <c r="AA274" s="34"/>
      <c r="AB274" s="34"/>
      <c r="AC274" s="34"/>
      <c r="AD274" s="34"/>
      <c r="AE274" s="34"/>
      <c r="AT274" s="17" t="s">
        <v>191</v>
      </c>
      <c r="AU274" s="17" t="s">
        <v>88</v>
      </c>
    </row>
    <row r="275" spans="1:65" s="2" customFormat="1" ht="33" customHeight="1">
      <c r="A275" s="34"/>
      <c r="B275" s="35"/>
      <c r="C275" s="213" t="s">
        <v>382</v>
      </c>
      <c r="D275" s="213" t="s">
        <v>186</v>
      </c>
      <c r="E275" s="214" t="s">
        <v>198</v>
      </c>
      <c r="F275" s="215" t="s">
        <v>199</v>
      </c>
      <c r="G275" s="216" t="s">
        <v>175</v>
      </c>
      <c r="H275" s="217">
        <v>1</v>
      </c>
      <c r="I275" s="218"/>
      <c r="J275" s="219">
        <f>ROUND(I275*H275,2)</f>
        <v>0</v>
      </c>
      <c r="K275" s="220"/>
      <c r="L275" s="221"/>
      <c r="M275" s="222" t="s">
        <v>1</v>
      </c>
      <c r="N275" s="223" t="s">
        <v>43</v>
      </c>
      <c r="O275" s="71"/>
      <c r="P275" s="197">
        <f>O275*H275</f>
        <v>0</v>
      </c>
      <c r="Q275" s="197">
        <v>1.553E-2</v>
      </c>
      <c r="R275" s="197">
        <f>Q275*H275</f>
        <v>1.553E-2</v>
      </c>
      <c r="S275" s="197">
        <v>0</v>
      </c>
      <c r="T275" s="198">
        <f>S275*H275</f>
        <v>0</v>
      </c>
      <c r="U275" s="34"/>
      <c r="V275" s="34"/>
      <c r="W275" s="34"/>
      <c r="X275" s="34"/>
      <c r="Y275" s="34"/>
      <c r="Z275" s="34"/>
      <c r="AA275" s="34"/>
      <c r="AB275" s="34"/>
      <c r="AC275" s="34"/>
      <c r="AD275" s="34"/>
      <c r="AE275" s="34"/>
      <c r="AR275" s="199" t="s">
        <v>189</v>
      </c>
      <c r="AT275" s="199" t="s">
        <v>186</v>
      </c>
      <c r="AU275" s="199" t="s">
        <v>88</v>
      </c>
      <c r="AY275" s="17" t="s">
        <v>163</v>
      </c>
      <c r="BE275" s="200">
        <f>IF(N275="základní",J275,0)</f>
        <v>0</v>
      </c>
      <c r="BF275" s="200">
        <f>IF(N275="snížená",J275,0)</f>
        <v>0</v>
      </c>
      <c r="BG275" s="200">
        <f>IF(N275="zákl. přenesená",J275,0)</f>
        <v>0</v>
      </c>
      <c r="BH275" s="200">
        <f>IF(N275="sníž. přenesená",J275,0)</f>
        <v>0</v>
      </c>
      <c r="BI275" s="200">
        <f>IF(N275="nulová",J275,0)</f>
        <v>0</v>
      </c>
      <c r="BJ275" s="17" t="s">
        <v>86</v>
      </c>
      <c r="BK275" s="200">
        <f>ROUND(I275*H275,2)</f>
        <v>0</v>
      </c>
      <c r="BL275" s="17" t="s">
        <v>169</v>
      </c>
      <c r="BM275" s="199" t="s">
        <v>383</v>
      </c>
    </row>
    <row r="276" spans="1:65" s="2" customFormat="1" ht="19.5">
      <c r="A276" s="34"/>
      <c r="B276" s="35"/>
      <c r="C276" s="36"/>
      <c r="D276" s="203" t="s">
        <v>191</v>
      </c>
      <c r="E276" s="36"/>
      <c r="F276" s="224" t="s">
        <v>192</v>
      </c>
      <c r="G276" s="36"/>
      <c r="H276" s="36"/>
      <c r="I276" s="225"/>
      <c r="J276" s="36"/>
      <c r="K276" s="36"/>
      <c r="L276" s="39"/>
      <c r="M276" s="226"/>
      <c r="N276" s="227"/>
      <c r="O276" s="71"/>
      <c r="P276" s="71"/>
      <c r="Q276" s="71"/>
      <c r="R276" s="71"/>
      <c r="S276" s="71"/>
      <c r="T276" s="72"/>
      <c r="U276" s="34"/>
      <c r="V276" s="34"/>
      <c r="W276" s="34"/>
      <c r="X276" s="34"/>
      <c r="Y276" s="34"/>
      <c r="Z276" s="34"/>
      <c r="AA276" s="34"/>
      <c r="AB276" s="34"/>
      <c r="AC276" s="34"/>
      <c r="AD276" s="34"/>
      <c r="AE276" s="34"/>
      <c r="AT276" s="17" t="s">
        <v>191</v>
      </c>
      <c r="AU276" s="17" t="s">
        <v>88</v>
      </c>
    </row>
    <row r="277" spans="1:65" s="2" customFormat="1" ht="24.2" customHeight="1">
      <c r="A277" s="34"/>
      <c r="B277" s="35"/>
      <c r="C277" s="187" t="s">
        <v>384</v>
      </c>
      <c r="D277" s="187" t="s">
        <v>165</v>
      </c>
      <c r="E277" s="188" t="s">
        <v>385</v>
      </c>
      <c r="F277" s="189" t="s">
        <v>386</v>
      </c>
      <c r="G277" s="190" t="s">
        <v>175</v>
      </c>
      <c r="H277" s="191">
        <v>1</v>
      </c>
      <c r="I277" s="192"/>
      <c r="J277" s="193">
        <f>ROUND(I277*H277,2)</f>
        <v>0</v>
      </c>
      <c r="K277" s="194"/>
      <c r="L277" s="39"/>
      <c r="M277" s="195" t="s">
        <v>1</v>
      </c>
      <c r="N277" s="196" t="s">
        <v>43</v>
      </c>
      <c r="O277" s="71"/>
      <c r="P277" s="197">
        <f>O277*H277</f>
        <v>0</v>
      </c>
      <c r="Q277" s="197">
        <v>9.6000000000000002E-4</v>
      </c>
      <c r="R277" s="197">
        <f>Q277*H277</f>
        <v>9.6000000000000002E-4</v>
      </c>
      <c r="S277" s="197">
        <v>0</v>
      </c>
      <c r="T277" s="198">
        <f>S277*H277</f>
        <v>0</v>
      </c>
      <c r="U277" s="34"/>
      <c r="V277" s="34"/>
      <c r="W277" s="34"/>
      <c r="X277" s="34"/>
      <c r="Y277" s="34"/>
      <c r="Z277" s="34"/>
      <c r="AA277" s="34"/>
      <c r="AB277" s="34"/>
      <c r="AC277" s="34"/>
      <c r="AD277" s="34"/>
      <c r="AE277" s="34"/>
      <c r="AR277" s="199" t="s">
        <v>169</v>
      </c>
      <c r="AT277" s="199" t="s">
        <v>165</v>
      </c>
      <c r="AU277" s="199" t="s">
        <v>88</v>
      </c>
      <c r="AY277" s="17" t="s">
        <v>163</v>
      </c>
      <c r="BE277" s="200">
        <f>IF(N277="základní",J277,0)</f>
        <v>0</v>
      </c>
      <c r="BF277" s="200">
        <f>IF(N277="snížená",J277,0)</f>
        <v>0</v>
      </c>
      <c r="BG277" s="200">
        <f>IF(N277="zákl. přenesená",J277,0)</f>
        <v>0</v>
      </c>
      <c r="BH277" s="200">
        <f>IF(N277="sníž. přenesená",J277,0)</f>
        <v>0</v>
      </c>
      <c r="BI277" s="200">
        <f>IF(N277="nulová",J277,0)</f>
        <v>0</v>
      </c>
      <c r="BJ277" s="17" t="s">
        <v>86</v>
      </c>
      <c r="BK277" s="200">
        <f>ROUND(I277*H277,2)</f>
        <v>0</v>
      </c>
      <c r="BL277" s="17" t="s">
        <v>169</v>
      </c>
      <c r="BM277" s="199" t="s">
        <v>387</v>
      </c>
    </row>
    <row r="278" spans="1:65" s="2" customFormat="1" ht="37.9" customHeight="1">
      <c r="A278" s="34"/>
      <c r="B278" s="35"/>
      <c r="C278" s="213" t="s">
        <v>388</v>
      </c>
      <c r="D278" s="213" t="s">
        <v>186</v>
      </c>
      <c r="E278" s="214" t="s">
        <v>389</v>
      </c>
      <c r="F278" s="215" t="s">
        <v>390</v>
      </c>
      <c r="G278" s="216" t="s">
        <v>175</v>
      </c>
      <c r="H278" s="217">
        <v>1</v>
      </c>
      <c r="I278" s="218"/>
      <c r="J278" s="219">
        <f>ROUND(I278*H278,2)</f>
        <v>0</v>
      </c>
      <c r="K278" s="220"/>
      <c r="L278" s="221"/>
      <c r="M278" s="222" t="s">
        <v>1</v>
      </c>
      <c r="N278" s="223" t="s">
        <v>43</v>
      </c>
      <c r="O278" s="71"/>
      <c r="P278" s="197">
        <f>O278*H278</f>
        <v>0</v>
      </c>
      <c r="Q278" s="197">
        <v>1.8679999999999999E-2</v>
      </c>
      <c r="R278" s="197">
        <f>Q278*H278</f>
        <v>1.8679999999999999E-2</v>
      </c>
      <c r="S278" s="197">
        <v>0</v>
      </c>
      <c r="T278" s="198">
        <f>S278*H278</f>
        <v>0</v>
      </c>
      <c r="U278" s="34"/>
      <c r="V278" s="34"/>
      <c r="W278" s="34"/>
      <c r="X278" s="34"/>
      <c r="Y278" s="34"/>
      <c r="Z278" s="34"/>
      <c r="AA278" s="34"/>
      <c r="AB278" s="34"/>
      <c r="AC278" s="34"/>
      <c r="AD278" s="34"/>
      <c r="AE278" s="34"/>
      <c r="AR278" s="199" t="s">
        <v>189</v>
      </c>
      <c r="AT278" s="199" t="s">
        <v>186</v>
      </c>
      <c r="AU278" s="199" t="s">
        <v>88</v>
      </c>
      <c r="AY278" s="17" t="s">
        <v>163</v>
      </c>
      <c r="BE278" s="200">
        <f>IF(N278="základní",J278,0)</f>
        <v>0</v>
      </c>
      <c r="BF278" s="200">
        <f>IF(N278="snížená",J278,0)</f>
        <v>0</v>
      </c>
      <c r="BG278" s="200">
        <f>IF(N278="zákl. přenesená",J278,0)</f>
        <v>0</v>
      </c>
      <c r="BH278" s="200">
        <f>IF(N278="sníž. přenesená",J278,0)</f>
        <v>0</v>
      </c>
      <c r="BI278" s="200">
        <f>IF(N278="nulová",J278,0)</f>
        <v>0</v>
      </c>
      <c r="BJ278" s="17" t="s">
        <v>86</v>
      </c>
      <c r="BK278" s="200">
        <f>ROUND(I278*H278,2)</f>
        <v>0</v>
      </c>
      <c r="BL278" s="17" t="s">
        <v>169</v>
      </c>
      <c r="BM278" s="199" t="s">
        <v>391</v>
      </c>
    </row>
    <row r="279" spans="1:65" s="2" customFormat="1" ht="19.5">
      <c r="A279" s="34"/>
      <c r="B279" s="35"/>
      <c r="C279" s="36"/>
      <c r="D279" s="203" t="s">
        <v>191</v>
      </c>
      <c r="E279" s="36"/>
      <c r="F279" s="224" t="s">
        <v>392</v>
      </c>
      <c r="G279" s="36"/>
      <c r="H279" s="36"/>
      <c r="I279" s="225"/>
      <c r="J279" s="36"/>
      <c r="K279" s="36"/>
      <c r="L279" s="39"/>
      <c r="M279" s="226"/>
      <c r="N279" s="227"/>
      <c r="O279" s="71"/>
      <c r="P279" s="71"/>
      <c r="Q279" s="71"/>
      <c r="R279" s="71"/>
      <c r="S279" s="71"/>
      <c r="T279" s="72"/>
      <c r="U279" s="34"/>
      <c r="V279" s="34"/>
      <c r="W279" s="34"/>
      <c r="X279" s="34"/>
      <c r="Y279" s="34"/>
      <c r="Z279" s="34"/>
      <c r="AA279" s="34"/>
      <c r="AB279" s="34"/>
      <c r="AC279" s="34"/>
      <c r="AD279" s="34"/>
      <c r="AE279" s="34"/>
      <c r="AT279" s="17" t="s">
        <v>191</v>
      </c>
      <c r="AU279" s="17" t="s">
        <v>88</v>
      </c>
    </row>
    <row r="280" spans="1:65" s="12" customFormat="1" ht="22.9" customHeight="1">
      <c r="B280" s="171"/>
      <c r="C280" s="172"/>
      <c r="D280" s="173" t="s">
        <v>77</v>
      </c>
      <c r="E280" s="185" t="s">
        <v>210</v>
      </c>
      <c r="F280" s="185" t="s">
        <v>393</v>
      </c>
      <c r="G280" s="172"/>
      <c r="H280" s="172"/>
      <c r="I280" s="175"/>
      <c r="J280" s="186">
        <f>BK280</f>
        <v>0</v>
      </c>
      <c r="K280" s="172"/>
      <c r="L280" s="177"/>
      <c r="M280" s="178"/>
      <c r="N280" s="179"/>
      <c r="O280" s="179"/>
      <c r="P280" s="180">
        <f>SUM(P281:P312)</f>
        <v>0</v>
      </c>
      <c r="Q280" s="179"/>
      <c r="R280" s="180">
        <f>SUM(R281:R312)</f>
        <v>8.4437299999999993E-2</v>
      </c>
      <c r="S280" s="179"/>
      <c r="T280" s="181">
        <f>SUM(T281:T312)</f>
        <v>296.21823000000001</v>
      </c>
      <c r="AR280" s="182" t="s">
        <v>86</v>
      </c>
      <c r="AT280" s="183" t="s">
        <v>77</v>
      </c>
      <c r="AU280" s="183" t="s">
        <v>86</v>
      </c>
      <c r="AY280" s="182" t="s">
        <v>163</v>
      </c>
      <c r="BK280" s="184">
        <f>SUM(BK281:BK312)</f>
        <v>0</v>
      </c>
    </row>
    <row r="281" spans="1:65" s="2" customFormat="1" ht="24.2" customHeight="1">
      <c r="A281" s="34"/>
      <c r="B281" s="35"/>
      <c r="C281" s="187" t="s">
        <v>394</v>
      </c>
      <c r="D281" s="187" t="s">
        <v>165</v>
      </c>
      <c r="E281" s="188" t="s">
        <v>395</v>
      </c>
      <c r="F281" s="189" t="s">
        <v>396</v>
      </c>
      <c r="G281" s="190" t="s">
        <v>397</v>
      </c>
      <c r="H281" s="191">
        <v>1</v>
      </c>
      <c r="I281" s="192"/>
      <c r="J281" s="193">
        <f t="shared" ref="J281:J286" si="0">ROUND(I281*H281,2)</f>
        <v>0</v>
      </c>
      <c r="K281" s="194"/>
      <c r="L281" s="39"/>
      <c r="M281" s="195" t="s">
        <v>1</v>
      </c>
      <c r="N281" s="196" t="s">
        <v>43</v>
      </c>
      <c r="O281" s="71"/>
      <c r="P281" s="197">
        <f t="shared" ref="P281:P286" si="1">O281*H281</f>
        <v>0</v>
      </c>
      <c r="Q281" s="197">
        <v>0</v>
      </c>
      <c r="R281" s="197">
        <f t="shared" ref="R281:R286" si="2">Q281*H281</f>
        <v>0</v>
      </c>
      <c r="S281" s="197">
        <v>0</v>
      </c>
      <c r="T281" s="198">
        <f t="shared" ref="T281:T286" si="3">S281*H281</f>
        <v>0</v>
      </c>
      <c r="U281" s="34"/>
      <c r="V281" s="34"/>
      <c r="W281" s="34"/>
      <c r="X281" s="34"/>
      <c r="Y281" s="34"/>
      <c r="Z281" s="34"/>
      <c r="AA281" s="34"/>
      <c r="AB281" s="34"/>
      <c r="AC281" s="34"/>
      <c r="AD281" s="34"/>
      <c r="AE281" s="34"/>
      <c r="AR281" s="199" t="s">
        <v>169</v>
      </c>
      <c r="AT281" s="199" t="s">
        <v>165</v>
      </c>
      <c r="AU281" s="199" t="s">
        <v>88</v>
      </c>
      <c r="AY281" s="17" t="s">
        <v>163</v>
      </c>
      <c r="BE281" s="200">
        <f t="shared" ref="BE281:BE286" si="4">IF(N281="základní",J281,0)</f>
        <v>0</v>
      </c>
      <c r="BF281" s="200">
        <f t="shared" ref="BF281:BF286" si="5">IF(N281="snížená",J281,0)</f>
        <v>0</v>
      </c>
      <c r="BG281" s="200">
        <f t="shared" ref="BG281:BG286" si="6">IF(N281="zákl. přenesená",J281,0)</f>
        <v>0</v>
      </c>
      <c r="BH281" s="200">
        <f t="shared" ref="BH281:BH286" si="7">IF(N281="sníž. přenesená",J281,0)</f>
        <v>0</v>
      </c>
      <c r="BI281" s="200">
        <f t="shared" ref="BI281:BI286" si="8">IF(N281="nulová",J281,0)</f>
        <v>0</v>
      </c>
      <c r="BJ281" s="17" t="s">
        <v>86</v>
      </c>
      <c r="BK281" s="200">
        <f t="shared" ref="BK281:BK286" si="9">ROUND(I281*H281,2)</f>
        <v>0</v>
      </c>
      <c r="BL281" s="17" t="s">
        <v>169</v>
      </c>
      <c r="BM281" s="199" t="s">
        <v>398</v>
      </c>
    </row>
    <row r="282" spans="1:65" s="2" customFormat="1" ht="24.2" customHeight="1">
      <c r="A282" s="34"/>
      <c r="B282" s="35"/>
      <c r="C282" s="187" t="s">
        <v>399</v>
      </c>
      <c r="D282" s="187" t="s">
        <v>165</v>
      </c>
      <c r="E282" s="188" t="s">
        <v>400</v>
      </c>
      <c r="F282" s="189" t="s">
        <v>401</v>
      </c>
      <c r="G282" s="190" t="s">
        <v>175</v>
      </c>
      <c r="H282" s="191">
        <v>23</v>
      </c>
      <c r="I282" s="192"/>
      <c r="J282" s="193">
        <f t="shared" si="0"/>
        <v>0</v>
      </c>
      <c r="K282" s="194"/>
      <c r="L282" s="39"/>
      <c r="M282" s="195" t="s">
        <v>1</v>
      </c>
      <c r="N282" s="196" t="s">
        <v>43</v>
      </c>
      <c r="O282" s="71"/>
      <c r="P282" s="197">
        <f t="shared" si="1"/>
        <v>0</v>
      </c>
      <c r="Q282" s="197">
        <v>0</v>
      </c>
      <c r="R282" s="197">
        <f t="shared" si="2"/>
        <v>0</v>
      </c>
      <c r="S282" s="197">
        <v>0</v>
      </c>
      <c r="T282" s="198">
        <f t="shared" si="3"/>
        <v>0</v>
      </c>
      <c r="U282" s="34"/>
      <c r="V282" s="34"/>
      <c r="W282" s="34"/>
      <c r="X282" s="34"/>
      <c r="Y282" s="34"/>
      <c r="Z282" s="34"/>
      <c r="AA282" s="34"/>
      <c r="AB282" s="34"/>
      <c r="AC282" s="34"/>
      <c r="AD282" s="34"/>
      <c r="AE282" s="34"/>
      <c r="AR282" s="199" t="s">
        <v>402</v>
      </c>
      <c r="AT282" s="199" t="s">
        <v>165</v>
      </c>
      <c r="AU282" s="199" t="s">
        <v>88</v>
      </c>
      <c r="AY282" s="17" t="s">
        <v>163</v>
      </c>
      <c r="BE282" s="200">
        <f t="shared" si="4"/>
        <v>0</v>
      </c>
      <c r="BF282" s="200">
        <f t="shared" si="5"/>
        <v>0</v>
      </c>
      <c r="BG282" s="200">
        <f t="shared" si="6"/>
        <v>0</v>
      </c>
      <c r="BH282" s="200">
        <f t="shared" si="7"/>
        <v>0</v>
      </c>
      <c r="BI282" s="200">
        <f t="shared" si="8"/>
        <v>0</v>
      </c>
      <c r="BJ282" s="17" t="s">
        <v>86</v>
      </c>
      <c r="BK282" s="200">
        <f t="shared" si="9"/>
        <v>0</v>
      </c>
      <c r="BL282" s="17" t="s">
        <v>402</v>
      </c>
      <c r="BM282" s="199" t="s">
        <v>403</v>
      </c>
    </row>
    <row r="283" spans="1:65" s="2" customFormat="1" ht="37.9" customHeight="1">
      <c r="A283" s="34"/>
      <c r="B283" s="35"/>
      <c r="C283" s="187" t="s">
        <v>404</v>
      </c>
      <c r="D283" s="187" t="s">
        <v>165</v>
      </c>
      <c r="E283" s="188" t="s">
        <v>405</v>
      </c>
      <c r="F283" s="189" t="s">
        <v>406</v>
      </c>
      <c r="G283" s="190" t="s">
        <v>175</v>
      </c>
      <c r="H283" s="191">
        <v>1</v>
      </c>
      <c r="I283" s="192"/>
      <c r="J283" s="193">
        <f t="shared" si="0"/>
        <v>0</v>
      </c>
      <c r="K283" s="194"/>
      <c r="L283" s="39"/>
      <c r="M283" s="195" t="s">
        <v>1</v>
      </c>
      <c r="N283" s="196" t="s">
        <v>43</v>
      </c>
      <c r="O283" s="71"/>
      <c r="P283" s="197">
        <f t="shared" si="1"/>
        <v>0</v>
      </c>
      <c r="Q283" s="197">
        <v>0</v>
      </c>
      <c r="R283" s="197">
        <f t="shared" si="2"/>
        <v>0</v>
      </c>
      <c r="S283" s="197">
        <v>0</v>
      </c>
      <c r="T283" s="198">
        <f t="shared" si="3"/>
        <v>0</v>
      </c>
      <c r="U283" s="34"/>
      <c r="V283" s="34"/>
      <c r="W283" s="34"/>
      <c r="X283" s="34"/>
      <c r="Y283" s="34"/>
      <c r="Z283" s="34"/>
      <c r="AA283" s="34"/>
      <c r="AB283" s="34"/>
      <c r="AC283" s="34"/>
      <c r="AD283" s="34"/>
      <c r="AE283" s="34"/>
      <c r="AR283" s="199" t="s">
        <v>402</v>
      </c>
      <c r="AT283" s="199" t="s">
        <v>165</v>
      </c>
      <c r="AU283" s="199" t="s">
        <v>88</v>
      </c>
      <c r="AY283" s="17" t="s">
        <v>163</v>
      </c>
      <c r="BE283" s="200">
        <f t="shared" si="4"/>
        <v>0</v>
      </c>
      <c r="BF283" s="200">
        <f t="shared" si="5"/>
        <v>0</v>
      </c>
      <c r="BG283" s="200">
        <f t="shared" si="6"/>
        <v>0</v>
      </c>
      <c r="BH283" s="200">
        <f t="shared" si="7"/>
        <v>0</v>
      </c>
      <c r="BI283" s="200">
        <f t="shared" si="8"/>
        <v>0</v>
      </c>
      <c r="BJ283" s="17" t="s">
        <v>86</v>
      </c>
      <c r="BK283" s="200">
        <f t="shared" si="9"/>
        <v>0</v>
      </c>
      <c r="BL283" s="17" t="s">
        <v>402</v>
      </c>
      <c r="BM283" s="199" t="s">
        <v>407</v>
      </c>
    </row>
    <row r="284" spans="1:65" s="2" customFormat="1" ht="33" customHeight="1">
      <c r="A284" s="34"/>
      <c r="B284" s="35"/>
      <c r="C284" s="187" t="s">
        <v>408</v>
      </c>
      <c r="D284" s="187" t="s">
        <v>165</v>
      </c>
      <c r="E284" s="188" t="s">
        <v>409</v>
      </c>
      <c r="F284" s="189" t="s">
        <v>410</v>
      </c>
      <c r="G284" s="190" t="s">
        <v>168</v>
      </c>
      <c r="H284" s="191">
        <v>496.69</v>
      </c>
      <c r="I284" s="192"/>
      <c r="J284" s="193">
        <f t="shared" si="0"/>
        <v>0</v>
      </c>
      <c r="K284" s="194"/>
      <c r="L284" s="39"/>
      <c r="M284" s="195" t="s">
        <v>1</v>
      </c>
      <c r="N284" s="196" t="s">
        <v>43</v>
      </c>
      <c r="O284" s="71"/>
      <c r="P284" s="197">
        <f t="shared" si="1"/>
        <v>0</v>
      </c>
      <c r="Q284" s="197">
        <v>1.2999999999999999E-4</v>
      </c>
      <c r="R284" s="197">
        <f t="shared" si="2"/>
        <v>6.4569699999999994E-2</v>
      </c>
      <c r="S284" s="197">
        <v>0</v>
      </c>
      <c r="T284" s="198">
        <f t="shared" si="3"/>
        <v>0</v>
      </c>
      <c r="U284" s="34"/>
      <c r="V284" s="34"/>
      <c r="W284" s="34"/>
      <c r="X284" s="34"/>
      <c r="Y284" s="34"/>
      <c r="Z284" s="34"/>
      <c r="AA284" s="34"/>
      <c r="AB284" s="34"/>
      <c r="AC284" s="34"/>
      <c r="AD284" s="34"/>
      <c r="AE284" s="34"/>
      <c r="AR284" s="199" t="s">
        <v>169</v>
      </c>
      <c r="AT284" s="199" t="s">
        <v>165</v>
      </c>
      <c r="AU284" s="199" t="s">
        <v>88</v>
      </c>
      <c r="AY284" s="17" t="s">
        <v>163</v>
      </c>
      <c r="BE284" s="200">
        <f t="shared" si="4"/>
        <v>0</v>
      </c>
      <c r="BF284" s="200">
        <f t="shared" si="5"/>
        <v>0</v>
      </c>
      <c r="BG284" s="200">
        <f t="shared" si="6"/>
        <v>0</v>
      </c>
      <c r="BH284" s="200">
        <f t="shared" si="7"/>
        <v>0</v>
      </c>
      <c r="BI284" s="200">
        <f t="shared" si="8"/>
        <v>0</v>
      </c>
      <c r="BJ284" s="17" t="s">
        <v>86</v>
      </c>
      <c r="BK284" s="200">
        <f t="shared" si="9"/>
        <v>0</v>
      </c>
      <c r="BL284" s="17" t="s">
        <v>169</v>
      </c>
      <c r="BM284" s="199" t="s">
        <v>411</v>
      </c>
    </row>
    <row r="285" spans="1:65" s="2" customFormat="1" ht="24.2" customHeight="1">
      <c r="A285" s="34"/>
      <c r="B285" s="35"/>
      <c r="C285" s="187" t="s">
        <v>412</v>
      </c>
      <c r="D285" s="187" t="s">
        <v>165</v>
      </c>
      <c r="E285" s="188" t="s">
        <v>413</v>
      </c>
      <c r="F285" s="189" t="s">
        <v>414</v>
      </c>
      <c r="G285" s="190" t="s">
        <v>168</v>
      </c>
      <c r="H285" s="191">
        <v>496.69</v>
      </c>
      <c r="I285" s="192"/>
      <c r="J285" s="193">
        <f t="shared" si="0"/>
        <v>0</v>
      </c>
      <c r="K285" s="194"/>
      <c r="L285" s="39"/>
      <c r="M285" s="195" t="s">
        <v>1</v>
      </c>
      <c r="N285" s="196" t="s">
        <v>43</v>
      </c>
      <c r="O285" s="71"/>
      <c r="P285" s="197">
        <f t="shared" si="1"/>
        <v>0</v>
      </c>
      <c r="Q285" s="197">
        <v>4.0000000000000003E-5</v>
      </c>
      <c r="R285" s="197">
        <f t="shared" si="2"/>
        <v>1.9867600000000003E-2</v>
      </c>
      <c r="S285" s="197">
        <v>0</v>
      </c>
      <c r="T285" s="198">
        <f t="shared" si="3"/>
        <v>0</v>
      </c>
      <c r="U285" s="34"/>
      <c r="V285" s="34"/>
      <c r="W285" s="34"/>
      <c r="X285" s="34"/>
      <c r="Y285" s="34"/>
      <c r="Z285" s="34"/>
      <c r="AA285" s="34"/>
      <c r="AB285" s="34"/>
      <c r="AC285" s="34"/>
      <c r="AD285" s="34"/>
      <c r="AE285" s="34"/>
      <c r="AR285" s="199" t="s">
        <v>169</v>
      </c>
      <c r="AT285" s="199" t="s">
        <v>165</v>
      </c>
      <c r="AU285" s="199" t="s">
        <v>88</v>
      </c>
      <c r="AY285" s="17" t="s">
        <v>163</v>
      </c>
      <c r="BE285" s="200">
        <f t="shared" si="4"/>
        <v>0</v>
      </c>
      <c r="BF285" s="200">
        <f t="shared" si="5"/>
        <v>0</v>
      </c>
      <c r="BG285" s="200">
        <f t="shared" si="6"/>
        <v>0</v>
      </c>
      <c r="BH285" s="200">
        <f t="shared" si="7"/>
        <v>0</v>
      </c>
      <c r="BI285" s="200">
        <f t="shared" si="8"/>
        <v>0</v>
      </c>
      <c r="BJ285" s="17" t="s">
        <v>86</v>
      </c>
      <c r="BK285" s="200">
        <f t="shared" si="9"/>
        <v>0</v>
      </c>
      <c r="BL285" s="17" t="s">
        <v>169</v>
      </c>
      <c r="BM285" s="199" t="s">
        <v>415</v>
      </c>
    </row>
    <row r="286" spans="1:65" s="2" customFormat="1" ht="21.75" customHeight="1">
      <c r="A286" s="34"/>
      <c r="B286" s="35"/>
      <c r="C286" s="187" t="s">
        <v>416</v>
      </c>
      <c r="D286" s="187" t="s">
        <v>165</v>
      </c>
      <c r="E286" s="188" t="s">
        <v>417</v>
      </c>
      <c r="F286" s="189" t="s">
        <v>418</v>
      </c>
      <c r="G286" s="190" t="s">
        <v>168</v>
      </c>
      <c r="H286" s="191">
        <v>596.44000000000005</v>
      </c>
      <c r="I286" s="192"/>
      <c r="J286" s="193">
        <f t="shared" si="0"/>
        <v>0</v>
      </c>
      <c r="K286" s="194"/>
      <c r="L286" s="39"/>
      <c r="M286" s="195" t="s">
        <v>1</v>
      </c>
      <c r="N286" s="196" t="s">
        <v>43</v>
      </c>
      <c r="O286" s="71"/>
      <c r="P286" s="197">
        <f t="shared" si="1"/>
        <v>0</v>
      </c>
      <c r="Q286" s="197">
        <v>0</v>
      </c>
      <c r="R286" s="197">
        <f t="shared" si="2"/>
        <v>0</v>
      </c>
      <c r="S286" s="197">
        <v>0.26100000000000001</v>
      </c>
      <c r="T286" s="198">
        <f t="shared" si="3"/>
        <v>155.67084000000003</v>
      </c>
      <c r="U286" s="34"/>
      <c r="V286" s="34"/>
      <c r="W286" s="34"/>
      <c r="X286" s="34"/>
      <c r="Y286" s="34"/>
      <c r="Z286" s="34"/>
      <c r="AA286" s="34"/>
      <c r="AB286" s="34"/>
      <c r="AC286" s="34"/>
      <c r="AD286" s="34"/>
      <c r="AE286" s="34"/>
      <c r="AR286" s="199" t="s">
        <v>169</v>
      </c>
      <c r="AT286" s="199" t="s">
        <v>165</v>
      </c>
      <c r="AU286" s="199" t="s">
        <v>88</v>
      </c>
      <c r="AY286" s="17" t="s">
        <v>163</v>
      </c>
      <c r="BE286" s="200">
        <f t="shared" si="4"/>
        <v>0</v>
      </c>
      <c r="BF286" s="200">
        <f t="shared" si="5"/>
        <v>0</v>
      </c>
      <c r="BG286" s="200">
        <f t="shared" si="6"/>
        <v>0</v>
      </c>
      <c r="BH286" s="200">
        <f t="shared" si="7"/>
        <v>0</v>
      </c>
      <c r="BI286" s="200">
        <f t="shared" si="8"/>
        <v>0</v>
      </c>
      <c r="BJ286" s="17" t="s">
        <v>86</v>
      </c>
      <c r="BK286" s="200">
        <f t="shared" si="9"/>
        <v>0</v>
      </c>
      <c r="BL286" s="17" t="s">
        <v>169</v>
      </c>
      <c r="BM286" s="199" t="s">
        <v>419</v>
      </c>
    </row>
    <row r="287" spans="1:65" s="13" customFormat="1" ht="22.5">
      <c r="B287" s="201"/>
      <c r="C287" s="202"/>
      <c r="D287" s="203" t="s">
        <v>171</v>
      </c>
      <c r="E287" s="204" t="s">
        <v>1</v>
      </c>
      <c r="F287" s="205" t="s">
        <v>420</v>
      </c>
      <c r="G287" s="202"/>
      <c r="H287" s="206">
        <v>181.52</v>
      </c>
      <c r="I287" s="207"/>
      <c r="J287" s="202"/>
      <c r="K287" s="202"/>
      <c r="L287" s="208"/>
      <c r="M287" s="209"/>
      <c r="N287" s="210"/>
      <c r="O287" s="210"/>
      <c r="P287" s="210"/>
      <c r="Q287" s="210"/>
      <c r="R287" s="210"/>
      <c r="S287" s="210"/>
      <c r="T287" s="211"/>
      <c r="AT287" s="212" t="s">
        <v>171</v>
      </c>
      <c r="AU287" s="212" t="s">
        <v>88</v>
      </c>
      <c r="AV287" s="13" t="s">
        <v>88</v>
      </c>
      <c r="AW287" s="13" t="s">
        <v>34</v>
      </c>
      <c r="AX287" s="13" t="s">
        <v>78</v>
      </c>
      <c r="AY287" s="212" t="s">
        <v>163</v>
      </c>
    </row>
    <row r="288" spans="1:65" s="13" customFormat="1" ht="11.25">
      <c r="B288" s="201"/>
      <c r="C288" s="202"/>
      <c r="D288" s="203" t="s">
        <v>171</v>
      </c>
      <c r="E288" s="204" t="s">
        <v>1</v>
      </c>
      <c r="F288" s="205" t="s">
        <v>421</v>
      </c>
      <c r="G288" s="202"/>
      <c r="H288" s="206">
        <v>10.56</v>
      </c>
      <c r="I288" s="207"/>
      <c r="J288" s="202"/>
      <c r="K288" s="202"/>
      <c r="L288" s="208"/>
      <c r="M288" s="209"/>
      <c r="N288" s="210"/>
      <c r="O288" s="210"/>
      <c r="P288" s="210"/>
      <c r="Q288" s="210"/>
      <c r="R288" s="210"/>
      <c r="S288" s="210"/>
      <c r="T288" s="211"/>
      <c r="AT288" s="212" t="s">
        <v>171</v>
      </c>
      <c r="AU288" s="212" t="s">
        <v>88</v>
      </c>
      <c r="AV288" s="13" t="s">
        <v>88</v>
      </c>
      <c r="AW288" s="13" t="s">
        <v>34</v>
      </c>
      <c r="AX288" s="13" t="s">
        <v>78</v>
      </c>
      <c r="AY288" s="212" t="s">
        <v>163</v>
      </c>
    </row>
    <row r="289" spans="1:65" s="13" customFormat="1" ht="11.25">
      <c r="B289" s="201"/>
      <c r="C289" s="202"/>
      <c r="D289" s="203" t="s">
        <v>171</v>
      </c>
      <c r="E289" s="204" t="s">
        <v>1</v>
      </c>
      <c r="F289" s="205" t="s">
        <v>422</v>
      </c>
      <c r="G289" s="202"/>
      <c r="H289" s="206">
        <v>11.55</v>
      </c>
      <c r="I289" s="207"/>
      <c r="J289" s="202"/>
      <c r="K289" s="202"/>
      <c r="L289" s="208"/>
      <c r="M289" s="209"/>
      <c r="N289" s="210"/>
      <c r="O289" s="210"/>
      <c r="P289" s="210"/>
      <c r="Q289" s="210"/>
      <c r="R289" s="210"/>
      <c r="S289" s="210"/>
      <c r="T289" s="211"/>
      <c r="AT289" s="212" t="s">
        <v>171</v>
      </c>
      <c r="AU289" s="212" t="s">
        <v>88</v>
      </c>
      <c r="AV289" s="13" t="s">
        <v>88</v>
      </c>
      <c r="AW289" s="13" t="s">
        <v>34</v>
      </c>
      <c r="AX289" s="13" t="s">
        <v>78</v>
      </c>
      <c r="AY289" s="212" t="s">
        <v>163</v>
      </c>
    </row>
    <row r="290" spans="1:65" s="13" customFormat="1" ht="11.25">
      <c r="B290" s="201"/>
      <c r="C290" s="202"/>
      <c r="D290" s="203" t="s">
        <v>171</v>
      </c>
      <c r="E290" s="204" t="s">
        <v>1</v>
      </c>
      <c r="F290" s="205" t="s">
        <v>423</v>
      </c>
      <c r="G290" s="202"/>
      <c r="H290" s="206">
        <v>31.02</v>
      </c>
      <c r="I290" s="207"/>
      <c r="J290" s="202"/>
      <c r="K290" s="202"/>
      <c r="L290" s="208"/>
      <c r="M290" s="209"/>
      <c r="N290" s="210"/>
      <c r="O290" s="210"/>
      <c r="P290" s="210"/>
      <c r="Q290" s="210"/>
      <c r="R290" s="210"/>
      <c r="S290" s="210"/>
      <c r="T290" s="211"/>
      <c r="AT290" s="212" t="s">
        <v>171</v>
      </c>
      <c r="AU290" s="212" t="s">
        <v>88</v>
      </c>
      <c r="AV290" s="13" t="s">
        <v>88</v>
      </c>
      <c r="AW290" s="13" t="s">
        <v>34</v>
      </c>
      <c r="AX290" s="13" t="s">
        <v>78</v>
      </c>
      <c r="AY290" s="212" t="s">
        <v>163</v>
      </c>
    </row>
    <row r="291" spans="1:65" s="13" customFormat="1" ht="11.25">
      <c r="B291" s="201"/>
      <c r="C291" s="202"/>
      <c r="D291" s="203" t="s">
        <v>171</v>
      </c>
      <c r="E291" s="204" t="s">
        <v>1</v>
      </c>
      <c r="F291" s="205" t="s">
        <v>424</v>
      </c>
      <c r="G291" s="202"/>
      <c r="H291" s="206">
        <v>93.06</v>
      </c>
      <c r="I291" s="207"/>
      <c r="J291" s="202"/>
      <c r="K291" s="202"/>
      <c r="L291" s="208"/>
      <c r="M291" s="209"/>
      <c r="N291" s="210"/>
      <c r="O291" s="210"/>
      <c r="P291" s="210"/>
      <c r="Q291" s="210"/>
      <c r="R291" s="210"/>
      <c r="S291" s="210"/>
      <c r="T291" s="211"/>
      <c r="AT291" s="212" t="s">
        <v>171</v>
      </c>
      <c r="AU291" s="212" t="s">
        <v>88</v>
      </c>
      <c r="AV291" s="13" t="s">
        <v>88</v>
      </c>
      <c r="AW291" s="13" t="s">
        <v>34</v>
      </c>
      <c r="AX291" s="13" t="s">
        <v>78</v>
      </c>
      <c r="AY291" s="212" t="s">
        <v>163</v>
      </c>
    </row>
    <row r="292" spans="1:65" s="13" customFormat="1" ht="11.25">
      <c r="B292" s="201"/>
      <c r="C292" s="202"/>
      <c r="D292" s="203" t="s">
        <v>171</v>
      </c>
      <c r="E292" s="204" t="s">
        <v>1</v>
      </c>
      <c r="F292" s="205" t="s">
        <v>425</v>
      </c>
      <c r="G292" s="202"/>
      <c r="H292" s="206">
        <v>9.9</v>
      </c>
      <c r="I292" s="207"/>
      <c r="J292" s="202"/>
      <c r="K292" s="202"/>
      <c r="L292" s="208"/>
      <c r="M292" s="209"/>
      <c r="N292" s="210"/>
      <c r="O292" s="210"/>
      <c r="P292" s="210"/>
      <c r="Q292" s="210"/>
      <c r="R292" s="210"/>
      <c r="S292" s="210"/>
      <c r="T292" s="211"/>
      <c r="AT292" s="212" t="s">
        <v>171</v>
      </c>
      <c r="AU292" s="212" t="s">
        <v>88</v>
      </c>
      <c r="AV292" s="13" t="s">
        <v>88</v>
      </c>
      <c r="AW292" s="13" t="s">
        <v>34</v>
      </c>
      <c r="AX292" s="13" t="s">
        <v>78</v>
      </c>
      <c r="AY292" s="212" t="s">
        <v>163</v>
      </c>
    </row>
    <row r="293" spans="1:65" s="13" customFormat="1" ht="11.25">
      <c r="B293" s="201"/>
      <c r="C293" s="202"/>
      <c r="D293" s="203" t="s">
        <v>171</v>
      </c>
      <c r="E293" s="204" t="s">
        <v>1</v>
      </c>
      <c r="F293" s="205" t="s">
        <v>426</v>
      </c>
      <c r="G293" s="202"/>
      <c r="H293" s="206">
        <v>74.25</v>
      </c>
      <c r="I293" s="207"/>
      <c r="J293" s="202"/>
      <c r="K293" s="202"/>
      <c r="L293" s="208"/>
      <c r="M293" s="209"/>
      <c r="N293" s="210"/>
      <c r="O293" s="210"/>
      <c r="P293" s="210"/>
      <c r="Q293" s="210"/>
      <c r="R293" s="210"/>
      <c r="S293" s="210"/>
      <c r="T293" s="211"/>
      <c r="AT293" s="212" t="s">
        <v>171</v>
      </c>
      <c r="AU293" s="212" t="s">
        <v>88</v>
      </c>
      <c r="AV293" s="13" t="s">
        <v>88</v>
      </c>
      <c r="AW293" s="13" t="s">
        <v>34</v>
      </c>
      <c r="AX293" s="13" t="s">
        <v>78</v>
      </c>
      <c r="AY293" s="212" t="s">
        <v>163</v>
      </c>
    </row>
    <row r="294" spans="1:65" s="13" customFormat="1" ht="11.25">
      <c r="B294" s="201"/>
      <c r="C294" s="202"/>
      <c r="D294" s="203" t="s">
        <v>171</v>
      </c>
      <c r="E294" s="204" t="s">
        <v>1</v>
      </c>
      <c r="F294" s="205" t="s">
        <v>427</v>
      </c>
      <c r="G294" s="202"/>
      <c r="H294" s="206">
        <v>28.05</v>
      </c>
      <c r="I294" s="207"/>
      <c r="J294" s="202"/>
      <c r="K294" s="202"/>
      <c r="L294" s="208"/>
      <c r="M294" s="209"/>
      <c r="N294" s="210"/>
      <c r="O294" s="210"/>
      <c r="P294" s="210"/>
      <c r="Q294" s="210"/>
      <c r="R294" s="210"/>
      <c r="S294" s="210"/>
      <c r="T294" s="211"/>
      <c r="AT294" s="212" t="s">
        <v>171</v>
      </c>
      <c r="AU294" s="212" t="s">
        <v>88</v>
      </c>
      <c r="AV294" s="13" t="s">
        <v>88</v>
      </c>
      <c r="AW294" s="13" t="s">
        <v>34</v>
      </c>
      <c r="AX294" s="13" t="s">
        <v>78</v>
      </c>
      <c r="AY294" s="212" t="s">
        <v>163</v>
      </c>
    </row>
    <row r="295" spans="1:65" s="13" customFormat="1" ht="11.25">
      <c r="B295" s="201"/>
      <c r="C295" s="202"/>
      <c r="D295" s="203" t="s">
        <v>171</v>
      </c>
      <c r="E295" s="204" t="s">
        <v>1</v>
      </c>
      <c r="F295" s="205" t="s">
        <v>428</v>
      </c>
      <c r="G295" s="202"/>
      <c r="H295" s="206">
        <v>16.5</v>
      </c>
      <c r="I295" s="207"/>
      <c r="J295" s="202"/>
      <c r="K295" s="202"/>
      <c r="L295" s="208"/>
      <c r="M295" s="209"/>
      <c r="N295" s="210"/>
      <c r="O295" s="210"/>
      <c r="P295" s="210"/>
      <c r="Q295" s="210"/>
      <c r="R295" s="210"/>
      <c r="S295" s="210"/>
      <c r="T295" s="211"/>
      <c r="AT295" s="212" t="s">
        <v>171</v>
      </c>
      <c r="AU295" s="212" t="s">
        <v>88</v>
      </c>
      <c r="AV295" s="13" t="s">
        <v>88</v>
      </c>
      <c r="AW295" s="13" t="s">
        <v>34</v>
      </c>
      <c r="AX295" s="13" t="s">
        <v>78</v>
      </c>
      <c r="AY295" s="212" t="s">
        <v>163</v>
      </c>
    </row>
    <row r="296" spans="1:65" s="13" customFormat="1" ht="11.25">
      <c r="B296" s="201"/>
      <c r="C296" s="202"/>
      <c r="D296" s="203" t="s">
        <v>171</v>
      </c>
      <c r="E296" s="204" t="s">
        <v>1</v>
      </c>
      <c r="F296" s="205" t="s">
        <v>429</v>
      </c>
      <c r="G296" s="202"/>
      <c r="H296" s="206">
        <v>32.67</v>
      </c>
      <c r="I296" s="207"/>
      <c r="J296" s="202"/>
      <c r="K296" s="202"/>
      <c r="L296" s="208"/>
      <c r="M296" s="209"/>
      <c r="N296" s="210"/>
      <c r="O296" s="210"/>
      <c r="P296" s="210"/>
      <c r="Q296" s="210"/>
      <c r="R296" s="210"/>
      <c r="S296" s="210"/>
      <c r="T296" s="211"/>
      <c r="AT296" s="212" t="s">
        <v>171</v>
      </c>
      <c r="AU296" s="212" t="s">
        <v>88</v>
      </c>
      <c r="AV296" s="13" t="s">
        <v>88</v>
      </c>
      <c r="AW296" s="13" t="s">
        <v>34</v>
      </c>
      <c r="AX296" s="13" t="s">
        <v>78</v>
      </c>
      <c r="AY296" s="212" t="s">
        <v>163</v>
      </c>
    </row>
    <row r="297" spans="1:65" s="13" customFormat="1" ht="11.25">
      <c r="B297" s="201"/>
      <c r="C297" s="202"/>
      <c r="D297" s="203" t="s">
        <v>171</v>
      </c>
      <c r="E297" s="204" t="s">
        <v>1</v>
      </c>
      <c r="F297" s="205" t="s">
        <v>430</v>
      </c>
      <c r="G297" s="202"/>
      <c r="H297" s="206">
        <v>58.41</v>
      </c>
      <c r="I297" s="207"/>
      <c r="J297" s="202"/>
      <c r="K297" s="202"/>
      <c r="L297" s="208"/>
      <c r="M297" s="209"/>
      <c r="N297" s="210"/>
      <c r="O297" s="210"/>
      <c r="P297" s="210"/>
      <c r="Q297" s="210"/>
      <c r="R297" s="210"/>
      <c r="S297" s="210"/>
      <c r="T297" s="211"/>
      <c r="AT297" s="212" t="s">
        <v>171</v>
      </c>
      <c r="AU297" s="212" t="s">
        <v>88</v>
      </c>
      <c r="AV297" s="13" t="s">
        <v>88</v>
      </c>
      <c r="AW297" s="13" t="s">
        <v>34</v>
      </c>
      <c r="AX297" s="13" t="s">
        <v>78</v>
      </c>
      <c r="AY297" s="212" t="s">
        <v>163</v>
      </c>
    </row>
    <row r="298" spans="1:65" s="13" customFormat="1" ht="11.25">
      <c r="B298" s="201"/>
      <c r="C298" s="202"/>
      <c r="D298" s="203" t="s">
        <v>171</v>
      </c>
      <c r="E298" s="204" t="s">
        <v>1</v>
      </c>
      <c r="F298" s="205" t="s">
        <v>431</v>
      </c>
      <c r="G298" s="202"/>
      <c r="H298" s="206">
        <v>37.950000000000003</v>
      </c>
      <c r="I298" s="207"/>
      <c r="J298" s="202"/>
      <c r="K298" s="202"/>
      <c r="L298" s="208"/>
      <c r="M298" s="209"/>
      <c r="N298" s="210"/>
      <c r="O298" s="210"/>
      <c r="P298" s="210"/>
      <c r="Q298" s="210"/>
      <c r="R298" s="210"/>
      <c r="S298" s="210"/>
      <c r="T298" s="211"/>
      <c r="AT298" s="212" t="s">
        <v>171</v>
      </c>
      <c r="AU298" s="212" t="s">
        <v>88</v>
      </c>
      <c r="AV298" s="13" t="s">
        <v>88</v>
      </c>
      <c r="AW298" s="13" t="s">
        <v>34</v>
      </c>
      <c r="AX298" s="13" t="s">
        <v>78</v>
      </c>
      <c r="AY298" s="212" t="s">
        <v>163</v>
      </c>
    </row>
    <row r="299" spans="1:65" s="13" customFormat="1" ht="11.25">
      <c r="B299" s="201"/>
      <c r="C299" s="202"/>
      <c r="D299" s="203" t="s">
        <v>171</v>
      </c>
      <c r="E299" s="204" t="s">
        <v>1</v>
      </c>
      <c r="F299" s="205" t="s">
        <v>432</v>
      </c>
      <c r="G299" s="202"/>
      <c r="H299" s="206">
        <v>-43.2</v>
      </c>
      <c r="I299" s="207"/>
      <c r="J299" s="202"/>
      <c r="K299" s="202"/>
      <c r="L299" s="208"/>
      <c r="M299" s="209"/>
      <c r="N299" s="210"/>
      <c r="O299" s="210"/>
      <c r="P299" s="210"/>
      <c r="Q299" s="210"/>
      <c r="R299" s="210"/>
      <c r="S299" s="210"/>
      <c r="T299" s="211"/>
      <c r="AT299" s="212" t="s">
        <v>171</v>
      </c>
      <c r="AU299" s="212" t="s">
        <v>88</v>
      </c>
      <c r="AV299" s="13" t="s">
        <v>88</v>
      </c>
      <c r="AW299" s="13" t="s">
        <v>34</v>
      </c>
      <c r="AX299" s="13" t="s">
        <v>78</v>
      </c>
      <c r="AY299" s="212" t="s">
        <v>163</v>
      </c>
    </row>
    <row r="300" spans="1:65" s="13" customFormat="1" ht="11.25">
      <c r="B300" s="201"/>
      <c r="C300" s="202"/>
      <c r="D300" s="203" t="s">
        <v>171</v>
      </c>
      <c r="E300" s="204" t="s">
        <v>1</v>
      </c>
      <c r="F300" s="205" t="s">
        <v>433</v>
      </c>
      <c r="G300" s="202"/>
      <c r="H300" s="206">
        <v>54.2</v>
      </c>
      <c r="I300" s="207"/>
      <c r="J300" s="202"/>
      <c r="K300" s="202"/>
      <c r="L300" s="208"/>
      <c r="M300" s="209"/>
      <c r="N300" s="210"/>
      <c r="O300" s="210"/>
      <c r="P300" s="210"/>
      <c r="Q300" s="210"/>
      <c r="R300" s="210"/>
      <c r="S300" s="210"/>
      <c r="T300" s="211"/>
      <c r="AT300" s="212" t="s">
        <v>171</v>
      </c>
      <c r="AU300" s="212" t="s">
        <v>88</v>
      </c>
      <c r="AV300" s="13" t="s">
        <v>88</v>
      </c>
      <c r="AW300" s="13" t="s">
        <v>34</v>
      </c>
      <c r="AX300" s="13" t="s">
        <v>78</v>
      </c>
      <c r="AY300" s="212" t="s">
        <v>163</v>
      </c>
    </row>
    <row r="301" spans="1:65" s="14" customFormat="1" ht="11.25">
      <c r="B301" s="228"/>
      <c r="C301" s="229"/>
      <c r="D301" s="203" t="s">
        <v>171</v>
      </c>
      <c r="E301" s="230" t="s">
        <v>1</v>
      </c>
      <c r="F301" s="231" t="s">
        <v>209</v>
      </c>
      <c r="G301" s="229"/>
      <c r="H301" s="232">
        <v>596.44000000000005</v>
      </c>
      <c r="I301" s="233"/>
      <c r="J301" s="229"/>
      <c r="K301" s="229"/>
      <c r="L301" s="234"/>
      <c r="M301" s="235"/>
      <c r="N301" s="236"/>
      <c r="O301" s="236"/>
      <c r="P301" s="236"/>
      <c r="Q301" s="236"/>
      <c r="R301" s="236"/>
      <c r="S301" s="236"/>
      <c r="T301" s="237"/>
      <c r="AT301" s="238" t="s">
        <v>171</v>
      </c>
      <c r="AU301" s="238" t="s">
        <v>88</v>
      </c>
      <c r="AV301" s="14" t="s">
        <v>169</v>
      </c>
      <c r="AW301" s="14" t="s">
        <v>34</v>
      </c>
      <c r="AX301" s="14" t="s">
        <v>86</v>
      </c>
      <c r="AY301" s="238" t="s">
        <v>163</v>
      </c>
    </row>
    <row r="302" spans="1:65" s="2" customFormat="1" ht="24.2" customHeight="1">
      <c r="A302" s="34"/>
      <c r="B302" s="35"/>
      <c r="C302" s="187" t="s">
        <v>434</v>
      </c>
      <c r="D302" s="187" t="s">
        <v>165</v>
      </c>
      <c r="E302" s="188" t="s">
        <v>435</v>
      </c>
      <c r="F302" s="189" t="s">
        <v>436</v>
      </c>
      <c r="G302" s="190" t="s">
        <v>204</v>
      </c>
      <c r="H302" s="191">
        <v>1</v>
      </c>
      <c r="I302" s="192"/>
      <c r="J302" s="193">
        <f>ROUND(I302*H302,2)</f>
        <v>0</v>
      </c>
      <c r="K302" s="194"/>
      <c r="L302" s="39"/>
      <c r="M302" s="195" t="s">
        <v>1</v>
      </c>
      <c r="N302" s="196" t="s">
        <v>43</v>
      </c>
      <c r="O302" s="71"/>
      <c r="P302" s="197">
        <f>O302*H302</f>
        <v>0</v>
      </c>
      <c r="Q302" s="197">
        <v>0</v>
      </c>
      <c r="R302" s="197">
        <f>Q302*H302</f>
        <v>0</v>
      </c>
      <c r="S302" s="197">
        <v>1.8</v>
      </c>
      <c r="T302" s="198">
        <f>S302*H302</f>
        <v>1.8</v>
      </c>
      <c r="U302" s="34"/>
      <c r="V302" s="34"/>
      <c r="W302" s="34"/>
      <c r="X302" s="34"/>
      <c r="Y302" s="34"/>
      <c r="Z302" s="34"/>
      <c r="AA302" s="34"/>
      <c r="AB302" s="34"/>
      <c r="AC302" s="34"/>
      <c r="AD302" s="34"/>
      <c r="AE302" s="34"/>
      <c r="AR302" s="199" t="s">
        <v>169</v>
      </c>
      <c r="AT302" s="199" t="s">
        <v>165</v>
      </c>
      <c r="AU302" s="199" t="s">
        <v>88</v>
      </c>
      <c r="AY302" s="17" t="s">
        <v>163</v>
      </c>
      <c r="BE302" s="200">
        <f>IF(N302="základní",J302,0)</f>
        <v>0</v>
      </c>
      <c r="BF302" s="200">
        <f>IF(N302="snížená",J302,0)</f>
        <v>0</v>
      </c>
      <c r="BG302" s="200">
        <f>IF(N302="zákl. přenesená",J302,0)</f>
        <v>0</v>
      </c>
      <c r="BH302" s="200">
        <f>IF(N302="sníž. přenesená",J302,0)</f>
        <v>0</v>
      </c>
      <c r="BI302" s="200">
        <f>IF(N302="nulová",J302,0)</f>
        <v>0</v>
      </c>
      <c r="BJ302" s="17" t="s">
        <v>86</v>
      </c>
      <c r="BK302" s="200">
        <f>ROUND(I302*H302,2)</f>
        <v>0</v>
      </c>
      <c r="BL302" s="17" t="s">
        <v>169</v>
      </c>
      <c r="BM302" s="199" t="s">
        <v>437</v>
      </c>
    </row>
    <row r="303" spans="1:65" s="2" customFormat="1" ht="24.2" customHeight="1">
      <c r="A303" s="34"/>
      <c r="B303" s="35"/>
      <c r="C303" s="187" t="s">
        <v>438</v>
      </c>
      <c r="D303" s="187" t="s">
        <v>165</v>
      </c>
      <c r="E303" s="188" t="s">
        <v>439</v>
      </c>
      <c r="F303" s="189" t="s">
        <v>440</v>
      </c>
      <c r="G303" s="190" t="s">
        <v>168</v>
      </c>
      <c r="H303" s="191">
        <v>435.33</v>
      </c>
      <c r="I303" s="192"/>
      <c r="J303" s="193">
        <f>ROUND(I303*H303,2)</f>
        <v>0</v>
      </c>
      <c r="K303" s="194"/>
      <c r="L303" s="39"/>
      <c r="M303" s="195" t="s">
        <v>1</v>
      </c>
      <c r="N303" s="196" t="s">
        <v>43</v>
      </c>
      <c r="O303" s="71"/>
      <c r="P303" s="197">
        <f>O303*H303</f>
        <v>0</v>
      </c>
      <c r="Q303" s="197">
        <v>0</v>
      </c>
      <c r="R303" s="197">
        <f>Q303*H303</f>
        <v>0</v>
      </c>
      <c r="S303" s="197">
        <v>3.5000000000000003E-2</v>
      </c>
      <c r="T303" s="198">
        <f>S303*H303</f>
        <v>15.236550000000001</v>
      </c>
      <c r="U303" s="34"/>
      <c r="V303" s="34"/>
      <c r="W303" s="34"/>
      <c r="X303" s="34"/>
      <c r="Y303" s="34"/>
      <c r="Z303" s="34"/>
      <c r="AA303" s="34"/>
      <c r="AB303" s="34"/>
      <c r="AC303" s="34"/>
      <c r="AD303" s="34"/>
      <c r="AE303" s="34"/>
      <c r="AR303" s="199" t="s">
        <v>169</v>
      </c>
      <c r="AT303" s="199" t="s">
        <v>165</v>
      </c>
      <c r="AU303" s="199" t="s">
        <v>88</v>
      </c>
      <c r="AY303" s="17" t="s">
        <v>163</v>
      </c>
      <c r="BE303" s="200">
        <f>IF(N303="základní",J303,0)</f>
        <v>0</v>
      </c>
      <c r="BF303" s="200">
        <f>IF(N303="snížená",J303,0)</f>
        <v>0</v>
      </c>
      <c r="BG303" s="200">
        <f>IF(N303="zákl. přenesená",J303,0)</f>
        <v>0</v>
      </c>
      <c r="BH303" s="200">
        <f>IF(N303="sníž. přenesená",J303,0)</f>
        <v>0</v>
      </c>
      <c r="BI303" s="200">
        <f>IF(N303="nulová",J303,0)</f>
        <v>0</v>
      </c>
      <c r="BJ303" s="17" t="s">
        <v>86</v>
      </c>
      <c r="BK303" s="200">
        <f>ROUND(I303*H303,2)</f>
        <v>0</v>
      </c>
      <c r="BL303" s="17" t="s">
        <v>169</v>
      </c>
      <c r="BM303" s="199" t="s">
        <v>441</v>
      </c>
    </row>
    <row r="304" spans="1:65" s="2" customFormat="1" ht="37.9" customHeight="1">
      <c r="A304" s="34"/>
      <c r="B304" s="35"/>
      <c r="C304" s="187" t="s">
        <v>442</v>
      </c>
      <c r="D304" s="187" t="s">
        <v>165</v>
      </c>
      <c r="E304" s="188" t="s">
        <v>443</v>
      </c>
      <c r="F304" s="189" t="s">
        <v>444</v>
      </c>
      <c r="G304" s="190" t="s">
        <v>204</v>
      </c>
      <c r="H304" s="191">
        <v>43.533000000000001</v>
      </c>
      <c r="I304" s="192"/>
      <c r="J304" s="193">
        <f>ROUND(I304*H304,2)</f>
        <v>0</v>
      </c>
      <c r="K304" s="194"/>
      <c r="L304" s="39"/>
      <c r="M304" s="195" t="s">
        <v>1</v>
      </c>
      <c r="N304" s="196" t="s">
        <v>43</v>
      </c>
      <c r="O304" s="71"/>
      <c r="P304" s="197">
        <f>O304*H304</f>
        <v>0</v>
      </c>
      <c r="Q304" s="197">
        <v>0</v>
      </c>
      <c r="R304" s="197">
        <f>Q304*H304</f>
        <v>0</v>
      </c>
      <c r="S304" s="197">
        <v>2.2000000000000002</v>
      </c>
      <c r="T304" s="198">
        <f>S304*H304</f>
        <v>95.772600000000011</v>
      </c>
      <c r="U304" s="34"/>
      <c r="V304" s="34"/>
      <c r="W304" s="34"/>
      <c r="X304" s="34"/>
      <c r="Y304" s="34"/>
      <c r="Z304" s="34"/>
      <c r="AA304" s="34"/>
      <c r="AB304" s="34"/>
      <c r="AC304" s="34"/>
      <c r="AD304" s="34"/>
      <c r="AE304" s="34"/>
      <c r="AR304" s="199" t="s">
        <v>169</v>
      </c>
      <c r="AT304" s="199" t="s">
        <v>165</v>
      </c>
      <c r="AU304" s="199" t="s">
        <v>88</v>
      </c>
      <c r="AY304" s="17" t="s">
        <v>163</v>
      </c>
      <c r="BE304" s="200">
        <f>IF(N304="základní",J304,0)</f>
        <v>0</v>
      </c>
      <c r="BF304" s="200">
        <f>IF(N304="snížená",J304,0)</f>
        <v>0</v>
      </c>
      <c r="BG304" s="200">
        <f>IF(N304="zákl. přenesená",J304,0)</f>
        <v>0</v>
      </c>
      <c r="BH304" s="200">
        <f>IF(N304="sníž. přenesená",J304,0)</f>
        <v>0</v>
      </c>
      <c r="BI304" s="200">
        <f>IF(N304="nulová",J304,0)</f>
        <v>0</v>
      </c>
      <c r="BJ304" s="17" t="s">
        <v>86</v>
      </c>
      <c r="BK304" s="200">
        <f>ROUND(I304*H304,2)</f>
        <v>0</v>
      </c>
      <c r="BL304" s="17" t="s">
        <v>169</v>
      </c>
      <c r="BM304" s="199" t="s">
        <v>445</v>
      </c>
    </row>
    <row r="305" spans="1:65" s="2" customFormat="1" ht="16.5" customHeight="1">
      <c r="A305" s="34"/>
      <c r="B305" s="35"/>
      <c r="C305" s="187" t="s">
        <v>446</v>
      </c>
      <c r="D305" s="187" t="s">
        <v>165</v>
      </c>
      <c r="E305" s="188" t="s">
        <v>447</v>
      </c>
      <c r="F305" s="189" t="s">
        <v>448</v>
      </c>
      <c r="G305" s="190" t="s">
        <v>168</v>
      </c>
      <c r="H305" s="191">
        <v>66.400000000000006</v>
      </c>
      <c r="I305" s="192"/>
      <c r="J305" s="193">
        <f>ROUND(I305*H305,2)</f>
        <v>0</v>
      </c>
      <c r="K305" s="194"/>
      <c r="L305" s="39"/>
      <c r="M305" s="195" t="s">
        <v>1</v>
      </c>
      <c r="N305" s="196" t="s">
        <v>43</v>
      </c>
      <c r="O305" s="71"/>
      <c r="P305" s="197">
        <f>O305*H305</f>
        <v>0</v>
      </c>
      <c r="Q305" s="197">
        <v>0</v>
      </c>
      <c r="R305" s="197">
        <f>Q305*H305</f>
        <v>0</v>
      </c>
      <c r="S305" s="197">
        <v>6.3E-2</v>
      </c>
      <c r="T305" s="198">
        <f>S305*H305</f>
        <v>4.1832000000000003</v>
      </c>
      <c r="U305" s="34"/>
      <c r="V305" s="34"/>
      <c r="W305" s="34"/>
      <c r="X305" s="34"/>
      <c r="Y305" s="34"/>
      <c r="Z305" s="34"/>
      <c r="AA305" s="34"/>
      <c r="AB305" s="34"/>
      <c r="AC305" s="34"/>
      <c r="AD305" s="34"/>
      <c r="AE305" s="34"/>
      <c r="AR305" s="199" t="s">
        <v>169</v>
      </c>
      <c r="AT305" s="199" t="s">
        <v>165</v>
      </c>
      <c r="AU305" s="199" t="s">
        <v>88</v>
      </c>
      <c r="AY305" s="17" t="s">
        <v>163</v>
      </c>
      <c r="BE305" s="200">
        <f>IF(N305="základní",J305,0)</f>
        <v>0</v>
      </c>
      <c r="BF305" s="200">
        <f>IF(N305="snížená",J305,0)</f>
        <v>0</v>
      </c>
      <c r="BG305" s="200">
        <f>IF(N305="zákl. přenesená",J305,0)</f>
        <v>0</v>
      </c>
      <c r="BH305" s="200">
        <f>IF(N305="sníž. přenesená",J305,0)</f>
        <v>0</v>
      </c>
      <c r="BI305" s="200">
        <f>IF(N305="nulová",J305,0)</f>
        <v>0</v>
      </c>
      <c r="BJ305" s="17" t="s">
        <v>86</v>
      </c>
      <c r="BK305" s="200">
        <f>ROUND(I305*H305,2)</f>
        <v>0</v>
      </c>
      <c r="BL305" s="17" t="s">
        <v>169</v>
      </c>
      <c r="BM305" s="199" t="s">
        <v>449</v>
      </c>
    </row>
    <row r="306" spans="1:65" s="13" customFormat="1" ht="11.25">
      <c r="B306" s="201"/>
      <c r="C306" s="202"/>
      <c r="D306" s="203" t="s">
        <v>171</v>
      </c>
      <c r="E306" s="204" t="s">
        <v>1</v>
      </c>
      <c r="F306" s="205" t="s">
        <v>450</v>
      </c>
      <c r="G306" s="202"/>
      <c r="H306" s="206">
        <v>66.400000000000006</v>
      </c>
      <c r="I306" s="207"/>
      <c r="J306" s="202"/>
      <c r="K306" s="202"/>
      <c r="L306" s="208"/>
      <c r="M306" s="209"/>
      <c r="N306" s="210"/>
      <c r="O306" s="210"/>
      <c r="P306" s="210"/>
      <c r="Q306" s="210"/>
      <c r="R306" s="210"/>
      <c r="S306" s="210"/>
      <c r="T306" s="211"/>
      <c r="AT306" s="212" t="s">
        <v>171</v>
      </c>
      <c r="AU306" s="212" t="s">
        <v>88</v>
      </c>
      <c r="AV306" s="13" t="s">
        <v>88</v>
      </c>
      <c r="AW306" s="13" t="s">
        <v>34</v>
      </c>
      <c r="AX306" s="13" t="s">
        <v>86</v>
      </c>
      <c r="AY306" s="212" t="s">
        <v>163</v>
      </c>
    </row>
    <row r="307" spans="1:65" s="2" customFormat="1" ht="24.2" customHeight="1">
      <c r="A307" s="34"/>
      <c r="B307" s="35"/>
      <c r="C307" s="187" t="s">
        <v>451</v>
      </c>
      <c r="D307" s="187" t="s">
        <v>165</v>
      </c>
      <c r="E307" s="188" t="s">
        <v>452</v>
      </c>
      <c r="F307" s="189" t="s">
        <v>453</v>
      </c>
      <c r="G307" s="190" t="s">
        <v>168</v>
      </c>
      <c r="H307" s="191">
        <v>924.79200000000003</v>
      </c>
      <c r="I307" s="192"/>
      <c r="J307" s="193">
        <f>ROUND(I307*H307,2)</f>
        <v>0</v>
      </c>
      <c r="K307" s="194"/>
      <c r="L307" s="39"/>
      <c r="M307" s="195" t="s">
        <v>1</v>
      </c>
      <c r="N307" s="196" t="s">
        <v>43</v>
      </c>
      <c r="O307" s="71"/>
      <c r="P307" s="197">
        <f>O307*H307</f>
        <v>0</v>
      </c>
      <c r="Q307" s="197">
        <v>0</v>
      </c>
      <c r="R307" s="197">
        <f>Q307*H307</f>
        <v>0</v>
      </c>
      <c r="S307" s="197">
        <v>0.02</v>
      </c>
      <c r="T307" s="198">
        <f>S307*H307</f>
        <v>18.495840000000001</v>
      </c>
      <c r="U307" s="34"/>
      <c r="V307" s="34"/>
      <c r="W307" s="34"/>
      <c r="X307" s="34"/>
      <c r="Y307" s="34"/>
      <c r="Z307" s="34"/>
      <c r="AA307" s="34"/>
      <c r="AB307" s="34"/>
      <c r="AC307" s="34"/>
      <c r="AD307" s="34"/>
      <c r="AE307" s="34"/>
      <c r="AR307" s="199" t="s">
        <v>169</v>
      </c>
      <c r="AT307" s="199" t="s">
        <v>165</v>
      </c>
      <c r="AU307" s="199" t="s">
        <v>88</v>
      </c>
      <c r="AY307" s="17" t="s">
        <v>163</v>
      </c>
      <c r="BE307" s="200">
        <f>IF(N307="základní",J307,0)</f>
        <v>0</v>
      </c>
      <c r="BF307" s="200">
        <f>IF(N307="snížená",J307,0)</f>
        <v>0</v>
      </c>
      <c r="BG307" s="200">
        <f>IF(N307="zákl. přenesená",J307,0)</f>
        <v>0</v>
      </c>
      <c r="BH307" s="200">
        <f>IF(N307="sníž. přenesená",J307,0)</f>
        <v>0</v>
      </c>
      <c r="BI307" s="200">
        <f>IF(N307="nulová",J307,0)</f>
        <v>0</v>
      </c>
      <c r="BJ307" s="17" t="s">
        <v>86</v>
      </c>
      <c r="BK307" s="200">
        <f>ROUND(I307*H307,2)</f>
        <v>0</v>
      </c>
      <c r="BL307" s="17" t="s">
        <v>169</v>
      </c>
      <c r="BM307" s="199" t="s">
        <v>454</v>
      </c>
    </row>
    <row r="308" spans="1:65" s="2" customFormat="1" ht="24.2" customHeight="1">
      <c r="A308" s="34"/>
      <c r="B308" s="35"/>
      <c r="C308" s="187" t="s">
        <v>455</v>
      </c>
      <c r="D308" s="187" t="s">
        <v>165</v>
      </c>
      <c r="E308" s="188" t="s">
        <v>456</v>
      </c>
      <c r="F308" s="189" t="s">
        <v>457</v>
      </c>
      <c r="G308" s="190" t="s">
        <v>168</v>
      </c>
      <c r="H308" s="191">
        <v>73.400000000000006</v>
      </c>
      <c r="I308" s="192"/>
      <c r="J308" s="193">
        <f>ROUND(I308*H308,2)</f>
        <v>0</v>
      </c>
      <c r="K308" s="194"/>
      <c r="L308" s="39"/>
      <c r="M308" s="195" t="s">
        <v>1</v>
      </c>
      <c r="N308" s="196" t="s">
        <v>43</v>
      </c>
      <c r="O308" s="71"/>
      <c r="P308" s="197">
        <f>O308*H308</f>
        <v>0</v>
      </c>
      <c r="Q308" s="197">
        <v>0</v>
      </c>
      <c r="R308" s="197">
        <f>Q308*H308</f>
        <v>0</v>
      </c>
      <c r="S308" s="197">
        <v>6.8000000000000005E-2</v>
      </c>
      <c r="T308" s="198">
        <f>S308*H308</f>
        <v>4.991200000000001</v>
      </c>
      <c r="U308" s="34"/>
      <c r="V308" s="34"/>
      <c r="W308" s="34"/>
      <c r="X308" s="34"/>
      <c r="Y308" s="34"/>
      <c r="Z308" s="34"/>
      <c r="AA308" s="34"/>
      <c r="AB308" s="34"/>
      <c r="AC308" s="34"/>
      <c r="AD308" s="34"/>
      <c r="AE308" s="34"/>
      <c r="AR308" s="199" t="s">
        <v>169</v>
      </c>
      <c r="AT308" s="199" t="s">
        <v>165</v>
      </c>
      <c r="AU308" s="199" t="s">
        <v>88</v>
      </c>
      <c r="AY308" s="17" t="s">
        <v>163</v>
      </c>
      <c r="BE308" s="200">
        <f>IF(N308="základní",J308,0)</f>
        <v>0</v>
      </c>
      <c r="BF308" s="200">
        <f>IF(N308="snížená",J308,0)</f>
        <v>0</v>
      </c>
      <c r="BG308" s="200">
        <f>IF(N308="zákl. přenesená",J308,0)</f>
        <v>0</v>
      </c>
      <c r="BH308" s="200">
        <f>IF(N308="sníž. přenesená",J308,0)</f>
        <v>0</v>
      </c>
      <c r="BI308" s="200">
        <f>IF(N308="nulová",J308,0)</f>
        <v>0</v>
      </c>
      <c r="BJ308" s="17" t="s">
        <v>86</v>
      </c>
      <c r="BK308" s="200">
        <f>ROUND(I308*H308,2)</f>
        <v>0</v>
      </c>
      <c r="BL308" s="17" t="s">
        <v>169</v>
      </c>
      <c r="BM308" s="199" t="s">
        <v>458</v>
      </c>
    </row>
    <row r="309" spans="1:65" s="2" customFormat="1" ht="33" customHeight="1">
      <c r="A309" s="34"/>
      <c r="B309" s="35"/>
      <c r="C309" s="187" t="s">
        <v>459</v>
      </c>
      <c r="D309" s="187" t="s">
        <v>165</v>
      </c>
      <c r="E309" s="188" t="s">
        <v>460</v>
      </c>
      <c r="F309" s="189" t="s">
        <v>461</v>
      </c>
      <c r="G309" s="190" t="s">
        <v>397</v>
      </c>
      <c r="H309" s="191">
        <v>1</v>
      </c>
      <c r="I309" s="192"/>
      <c r="J309" s="193">
        <f>ROUND(I309*H309,2)</f>
        <v>0</v>
      </c>
      <c r="K309" s="194"/>
      <c r="L309" s="39"/>
      <c r="M309" s="195" t="s">
        <v>1</v>
      </c>
      <c r="N309" s="196" t="s">
        <v>43</v>
      </c>
      <c r="O309" s="71"/>
      <c r="P309" s="197">
        <f>O309*H309</f>
        <v>0</v>
      </c>
      <c r="Q309" s="197">
        <v>0</v>
      </c>
      <c r="R309" s="197">
        <f>Q309*H309</f>
        <v>0</v>
      </c>
      <c r="S309" s="197">
        <v>6.8000000000000005E-2</v>
      </c>
      <c r="T309" s="198">
        <f>S309*H309</f>
        <v>6.8000000000000005E-2</v>
      </c>
      <c r="U309" s="34"/>
      <c r="V309" s="34"/>
      <c r="W309" s="34"/>
      <c r="X309" s="34"/>
      <c r="Y309" s="34"/>
      <c r="Z309" s="34"/>
      <c r="AA309" s="34"/>
      <c r="AB309" s="34"/>
      <c r="AC309" s="34"/>
      <c r="AD309" s="34"/>
      <c r="AE309" s="34"/>
      <c r="AR309" s="199" t="s">
        <v>169</v>
      </c>
      <c r="AT309" s="199" t="s">
        <v>165</v>
      </c>
      <c r="AU309" s="199" t="s">
        <v>88</v>
      </c>
      <c r="AY309" s="17" t="s">
        <v>163</v>
      </c>
      <c r="BE309" s="200">
        <f>IF(N309="základní",J309,0)</f>
        <v>0</v>
      </c>
      <c r="BF309" s="200">
        <f>IF(N309="snížená",J309,0)</f>
        <v>0</v>
      </c>
      <c r="BG309" s="200">
        <f>IF(N309="zákl. přenesená",J309,0)</f>
        <v>0</v>
      </c>
      <c r="BH309" s="200">
        <f>IF(N309="sníž. přenesená",J309,0)</f>
        <v>0</v>
      </c>
      <c r="BI309" s="200">
        <f>IF(N309="nulová",J309,0)</f>
        <v>0</v>
      </c>
      <c r="BJ309" s="17" t="s">
        <v>86</v>
      </c>
      <c r="BK309" s="200">
        <f>ROUND(I309*H309,2)</f>
        <v>0</v>
      </c>
      <c r="BL309" s="17" t="s">
        <v>169</v>
      </c>
      <c r="BM309" s="199" t="s">
        <v>462</v>
      </c>
    </row>
    <row r="310" spans="1:65" s="2" customFormat="1" ht="49.15" customHeight="1">
      <c r="A310" s="34"/>
      <c r="B310" s="35"/>
      <c r="C310" s="187" t="s">
        <v>463</v>
      </c>
      <c r="D310" s="187" t="s">
        <v>165</v>
      </c>
      <c r="E310" s="188" t="s">
        <v>464</v>
      </c>
      <c r="F310" s="189" t="s">
        <v>465</v>
      </c>
      <c r="G310" s="190" t="s">
        <v>204</v>
      </c>
      <c r="H310" s="191">
        <v>27</v>
      </c>
      <c r="I310" s="192"/>
      <c r="J310" s="193">
        <f>ROUND(I310*H310,2)</f>
        <v>0</v>
      </c>
      <c r="K310" s="194"/>
      <c r="L310" s="39"/>
      <c r="M310" s="195" t="s">
        <v>1</v>
      </c>
      <c r="N310" s="196" t="s">
        <v>43</v>
      </c>
      <c r="O310" s="71"/>
      <c r="P310" s="197">
        <f>O310*H310</f>
        <v>0</v>
      </c>
      <c r="Q310" s="197">
        <v>0</v>
      </c>
      <c r="R310" s="197">
        <f>Q310*H310</f>
        <v>0</v>
      </c>
      <c r="S310" s="197">
        <v>0</v>
      </c>
      <c r="T310" s="198">
        <f>S310*H310</f>
        <v>0</v>
      </c>
      <c r="U310" s="34"/>
      <c r="V310" s="34"/>
      <c r="W310" s="34"/>
      <c r="X310" s="34"/>
      <c r="Y310" s="34"/>
      <c r="Z310" s="34"/>
      <c r="AA310" s="34"/>
      <c r="AB310" s="34"/>
      <c r="AC310" s="34"/>
      <c r="AD310" s="34"/>
      <c r="AE310" s="34"/>
      <c r="AR310" s="199" t="s">
        <v>169</v>
      </c>
      <c r="AT310" s="199" t="s">
        <v>165</v>
      </c>
      <c r="AU310" s="199" t="s">
        <v>88</v>
      </c>
      <c r="AY310" s="17" t="s">
        <v>163</v>
      </c>
      <c r="BE310" s="200">
        <f>IF(N310="základní",J310,0)</f>
        <v>0</v>
      </c>
      <c r="BF310" s="200">
        <f>IF(N310="snížená",J310,0)</f>
        <v>0</v>
      </c>
      <c r="BG310" s="200">
        <f>IF(N310="zákl. přenesená",J310,0)</f>
        <v>0</v>
      </c>
      <c r="BH310" s="200">
        <f>IF(N310="sníž. přenesená",J310,0)</f>
        <v>0</v>
      </c>
      <c r="BI310" s="200">
        <f>IF(N310="nulová",J310,0)</f>
        <v>0</v>
      </c>
      <c r="BJ310" s="17" t="s">
        <v>86</v>
      </c>
      <c r="BK310" s="200">
        <f>ROUND(I310*H310,2)</f>
        <v>0</v>
      </c>
      <c r="BL310" s="17" t="s">
        <v>169</v>
      </c>
      <c r="BM310" s="199" t="s">
        <v>466</v>
      </c>
    </row>
    <row r="311" spans="1:65" s="13" customFormat="1" ht="11.25">
      <c r="B311" s="201"/>
      <c r="C311" s="202"/>
      <c r="D311" s="203" t="s">
        <v>171</v>
      </c>
      <c r="E311" s="204" t="s">
        <v>1</v>
      </c>
      <c r="F311" s="205" t="s">
        <v>467</v>
      </c>
      <c r="G311" s="202"/>
      <c r="H311" s="206">
        <v>27</v>
      </c>
      <c r="I311" s="207"/>
      <c r="J311" s="202"/>
      <c r="K311" s="202"/>
      <c r="L311" s="208"/>
      <c r="M311" s="209"/>
      <c r="N311" s="210"/>
      <c r="O311" s="210"/>
      <c r="P311" s="210"/>
      <c r="Q311" s="210"/>
      <c r="R311" s="210"/>
      <c r="S311" s="210"/>
      <c r="T311" s="211"/>
      <c r="AT311" s="212" t="s">
        <v>171</v>
      </c>
      <c r="AU311" s="212" t="s">
        <v>88</v>
      </c>
      <c r="AV311" s="13" t="s">
        <v>88</v>
      </c>
      <c r="AW311" s="13" t="s">
        <v>34</v>
      </c>
      <c r="AX311" s="13" t="s">
        <v>86</v>
      </c>
      <c r="AY311" s="212" t="s">
        <v>163</v>
      </c>
    </row>
    <row r="312" spans="1:65" s="2" customFormat="1" ht="24.2" customHeight="1">
      <c r="A312" s="34"/>
      <c r="B312" s="35"/>
      <c r="C312" s="187" t="s">
        <v>468</v>
      </c>
      <c r="D312" s="187" t="s">
        <v>165</v>
      </c>
      <c r="E312" s="188" t="s">
        <v>469</v>
      </c>
      <c r="F312" s="189" t="s">
        <v>470</v>
      </c>
      <c r="G312" s="190" t="s">
        <v>204</v>
      </c>
      <c r="H312" s="191">
        <v>3</v>
      </c>
      <c r="I312" s="192"/>
      <c r="J312" s="193">
        <f>ROUND(I312*H312,2)</f>
        <v>0</v>
      </c>
      <c r="K312" s="194"/>
      <c r="L312" s="39"/>
      <c r="M312" s="195" t="s">
        <v>1</v>
      </c>
      <c r="N312" s="196" t="s">
        <v>43</v>
      </c>
      <c r="O312" s="71"/>
      <c r="P312" s="197">
        <f>O312*H312</f>
        <v>0</v>
      </c>
      <c r="Q312" s="197">
        <v>0</v>
      </c>
      <c r="R312" s="197">
        <f>Q312*H312</f>
        <v>0</v>
      </c>
      <c r="S312" s="197">
        <v>0</v>
      </c>
      <c r="T312" s="198">
        <f>S312*H312</f>
        <v>0</v>
      </c>
      <c r="U312" s="34"/>
      <c r="V312" s="34"/>
      <c r="W312" s="34"/>
      <c r="X312" s="34"/>
      <c r="Y312" s="34"/>
      <c r="Z312" s="34"/>
      <c r="AA312" s="34"/>
      <c r="AB312" s="34"/>
      <c r="AC312" s="34"/>
      <c r="AD312" s="34"/>
      <c r="AE312" s="34"/>
      <c r="AR312" s="199" t="s">
        <v>169</v>
      </c>
      <c r="AT312" s="199" t="s">
        <v>165</v>
      </c>
      <c r="AU312" s="199" t="s">
        <v>88</v>
      </c>
      <c r="AY312" s="17" t="s">
        <v>163</v>
      </c>
      <c r="BE312" s="200">
        <f>IF(N312="základní",J312,0)</f>
        <v>0</v>
      </c>
      <c r="BF312" s="200">
        <f>IF(N312="snížená",J312,0)</f>
        <v>0</v>
      </c>
      <c r="BG312" s="200">
        <f>IF(N312="zákl. přenesená",J312,0)</f>
        <v>0</v>
      </c>
      <c r="BH312" s="200">
        <f>IF(N312="sníž. přenesená",J312,0)</f>
        <v>0</v>
      </c>
      <c r="BI312" s="200">
        <f>IF(N312="nulová",J312,0)</f>
        <v>0</v>
      </c>
      <c r="BJ312" s="17" t="s">
        <v>86</v>
      </c>
      <c r="BK312" s="200">
        <f>ROUND(I312*H312,2)</f>
        <v>0</v>
      </c>
      <c r="BL312" s="17" t="s">
        <v>169</v>
      </c>
      <c r="BM312" s="199" t="s">
        <v>471</v>
      </c>
    </row>
    <row r="313" spans="1:65" s="12" customFormat="1" ht="22.9" customHeight="1">
      <c r="B313" s="171"/>
      <c r="C313" s="172"/>
      <c r="D313" s="173" t="s">
        <v>77</v>
      </c>
      <c r="E313" s="185" t="s">
        <v>472</v>
      </c>
      <c r="F313" s="185" t="s">
        <v>473</v>
      </c>
      <c r="G313" s="172"/>
      <c r="H313" s="172"/>
      <c r="I313" s="175"/>
      <c r="J313" s="186">
        <f>BK313</f>
        <v>0</v>
      </c>
      <c r="K313" s="172"/>
      <c r="L313" s="177"/>
      <c r="M313" s="178"/>
      <c r="N313" s="179"/>
      <c r="O313" s="179"/>
      <c r="P313" s="180">
        <f>SUM(P314:P327)</f>
        <v>0</v>
      </c>
      <c r="Q313" s="179"/>
      <c r="R313" s="180">
        <f>SUM(R314:R327)</f>
        <v>0</v>
      </c>
      <c r="S313" s="179"/>
      <c r="T313" s="181">
        <f>SUM(T314:T327)</f>
        <v>0</v>
      </c>
      <c r="AR313" s="182" t="s">
        <v>86</v>
      </c>
      <c r="AT313" s="183" t="s">
        <v>77</v>
      </c>
      <c r="AU313" s="183" t="s">
        <v>86</v>
      </c>
      <c r="AY313" s="182" t="s">
        <v>163</v>
      </c>
      <c r="BK313" s="184">
        <f>SUM(BK314:BK327)</f>
        <v>0</v>
      </c>
    </row>
    <row r="314" spans="1:65" s="2" customFormat="1" ht="24.2" customHeight="1">
      <c r="A314" s="34"/>
      <c r="B314" s="35"/>
      <c r="C314" s="187" t="s">
        <v>474</v>
      </c>
      <c r="D314" s="187" t="s">
        <v>165</v>
      </c>
      <c r="E314" s="188" t="s">
        <v>475</v>
      </c>
      <c r="F314" s="189" t="s">
        <v>476</v>
      </c>
      <c r="G314" s="190" t="s">
        <v>477</v>
      </c>
      <c r="H314" s="191">
        <v>321.32400000000001</v>
      </c>
      <c r="I314" s="192"/>
      <c r="J314" s="193">
        <f>ROUND(I314*H314,2)</f>
        <v>0</v>
      </c>
      <c r="K314" s="194"/>
      <c r="L314" s="39"/>
      <c r="M314" s="195" t="s">
        <v>1</v>
      </c>
      <c r="N314" s="196" t="s">
        <v>43</v>
      </c>
      <c r="O314" s="71"/>
      <c r="P314" s="197">
        <f>O314*H314</f>
        <v>0</v>
      </c>
      <c r="Q314" s="197">
        <v>0</v>
      </c>
      <c r="R314" s="197">
        <f>Q314*H314</f>
        <v>0</v>
      </c>
      <c r="S314" s="197">
        <v>0</v>
      </c>
      <c r="T314" s="198">
        <f>S314*H314</f>
        <v>0</v>
      </c>
      <c r="U314" s="34"/>
      <c r="V314" s="34"/>
      <c r="W314" s="34"/>
      <c r="X314" s="34"/>
      <c r="Y314" s="34"/>
      <c r="Z314" s="34"/>
      <c r="AA314" s="34"/>
      <c r="AB314" s="34"/>
      <c r="AC314" s="34"/>
      <c r="AD314" s="34"/>
      <c r="AE314" s="34"/>
      <c r="AR314" s="199" t="s">
        <v>169</v>
      </c>
      <c r="AT314" s="199" t="s">
        <v>165</v>
      </c>
      <c r="AU314" s="199" t="s">
        <v>88</v>
      </c>
      <c r="AY314" s="17" t="s">
        <v>163</v>
      </c>
      <c r="BE314" s="200">
        <f>IF(N314="základní",J314,0)</f>
        <v>0</v>
      </c>
      <c r="BF314" s="200">
        <f>IF(N314="snížená",J314,0)</f>
        <v>0</v>
      </c>
      <c r="BG314" s="200">
        <f>IF(N314="zákl. přenesená",J314,0)</f>
        <v>0</v>
      </c>
      <c r="BH314" s="200">
        <f>IF(N314="sníž. přenesená",J314,0)</f>
        <v>0</v>
      </c>
      <c r="BI314" s="200">
        <f>IF(N314="nulová",J314,0)</f>
        <v>0</v>
      </c>
      <c r="BJ314" s="17" t="s">
        <v>86</v>
      </c>
      <c r="BK314" s="200">
        <f>ROUND(I314*H314,2)</f>
        <v>0</v>
      </c>
      <c r="BL314" s="17" t="s">
        <v>169</v>
      </c>
      <c r="BM314" s="199" t="s">
        <v>478</v>
      </c>
    </row>
    <row r="315" spans="1:65" s="2" customFormat="1" ht="24.2" customHeight="1">
      <c r="A315" s="34"/>
      <c r="B315" s="35"/>
      <c r="C315" s="187" t="s">
        <v>479</v>
      </c>
      <c r="D315" s="187" t="s">
        <v>165</v>
      </c>
      <c r="E315" s="188" t="s">
        <v>480</v>
      </c>
      <c r="F315" s="189" t="s">
        <v>481</v>
      </c>
      <c r="G315" s="190" t="s">
        <v>477</v>
      </c>
      <c r="H315" s="191">
        <v>321.32400000000001</v>
      </c>
      <c r="I315" s="192"/>
      <c r="J315" s="193">
        <f>ROUND(I315*H315,2)</f>
        <v>0</v>
      </c>
      <c r="K315" s="194"/>
      <c r="L315" s="39"/>
      <c r="M315" s="195" t="s">
        <v>1</v>
      </c>
      <c r="N315" s="196" t="s">
        <v>43</v>
      </c>
      <c r="O315" s="71"/>
      <c r="P315" s="197">
        <f>O315*H315</f>
        <v>0</v>
      </c>
      <c r="Q315" s="197">
        <v>0</v>
      </c>
      <c r="R315" s="197">
        <f>Q315*H315</f>
        <v>0</v>
      </c>
      <c r="S315" s="197">
        <v>0</v>
      </c>
      <c r="T315" s="198">
        <f>S315*H315</f>
        <v>0</v>
      </c>
      <c r="U315" s="34"/>
      <c r="V315" s="34"/>
      <c r="W315" s="34"/>
      <c r="X315" s="34"/>
      <c r="Y315" s="34"/>
      <c r="Z315" s="34"/>
      <c r="AA315" s="34"/>
      <c r="AB315" s="34"/>
      <c r="AC315" s="34"/>
      <c r="AD315" s="34"/>
      <c r="AE315" s="34"/>
      <c r="AR315" s="199" t="s">
        <v>169</v>
      </c>
      <c r="AT315" s="199" t="s">
        <v>165</v>
      </c>
      <c r="AU315" s="199" t="s">
        <v>88</v>
      </c>
      <c r="AY315" s="17" t="s">
        <v>163</v>
      </c>
      <c r="BE315" s="200">
        <f>IF(N315="základní",J315,0)</f>
        <v>0</v>
      </c>
      <c r="BF315" s="200">
        <f>IF(N315="snížená",J315,0)</f>
        <v>0</v>
      </c>
      <c r="BG315" s="200">
        <f>IF(N315="zákl. přenesená",J315,0)</f>
        <v>0</v>
      </c>
      <c r="BH315" s="200">
        <f>IF(N315="sníž. přenesená",J315,0)</f>
        <v>0</v>
      </c>
      <c r="BI315" s="200">
        <f>IF(N315="nulová",J315,0)</f>
        <v>0</v>
      </c>
      <c r="BJ315" s="17" t="s">
        <v>86</v>
      </c>
      <c r="BK315" s="200">
        <f>ROUND(I315*H315,2)</f>
        <v>0</v>
      </c>
      <c r="BL315" s="17" t="s">
        <v>169</v>
      </c>
      <c r="BM315" s="199" t="s">
        <v>482</v>
      </c>
    </row>
    <row r="316" spans="1:65" s="2" customFormat="1" ht="24.2" customHeight="1">
      <c r="A316" s="34"/>
      <c r="B316" s="35"/>
      <c r="C316" s="187" t="s">
        <v>483</v>
      </c>
      <c r="D316" s="187" t="s">
        <v>165</v>
      </c>
      <c r="E316" s="188" t="s">
        <v>484</v>
      </c>
      <c r="F316" s="189" t="s">
        <v>485</v>
      </c>
      <c r="G316" s="190" t="s">
        <v>477</v>
      </c>
      <c r="H316" s="191">
        <v>6105.1559999999999</v>
      </c>
      <c r="I316" s="192"/>
      <c r="J316" s="193">
        <f>ROUND(I316*H316,2)</f>
        <v>0</v>
      </c>
      <c r="K316" s="194"/>
      <c r="L316" s="39"/>
      <c r="M316" s="195" t="s">
        <v>1</v>
      </c>
      <c r="N316" s="196" t="s">
        <v>43</v>
      </c>
      <c r="O316" s="71"/>
      <c r="P316" s="197">
        <f>O316*H316</f>
        <v>0</v>
      </c>
      <c r="Q316" s="197">
        <v>0</v>
      </c>
      <c r="R316" s="197">
        <f>Q316*H316</f>
        <v>0</v>
      </c>
      <c r="S316" s="197">
        <v>0</v>
      </c>
      <c r="T316" s="198">
        <f>S316*H316</f>
        <v>0</v>
      </c>
      <c r="U316" s="34"/>
      <c r="V316" s="34"/>
      <c r="W316" s="34"/>
      <c r="X316" s="34"/>
      <c r="Y316" s="34"/>
      <c r="Z316" s="34"/>
      <c r="AA316" s="34"/>
      <c r="AB316" s="34"/>
      <c r="AC316" s="34"/>
      <c r="AD316" s="34"/>
      <c r="AE316" s="34"/>
      <c r="AR316" s="199" t="s">
        <v>169</v>
      </c>
      <c r="AT316" s="199" t="s">
        <v>165</v>
      </c>
      <c r="AU316" s="199" t="s">
        <v>88</v>
      </c>
      <c r="AY316" s="17" t="s">
        <v>163</v>
      </c>
      <c r="BE316" s="200">
        <f>IF(N316="základní",J316,0)</f>
        <v>0</v>
      </c>
      <c r="BF316" s="200">
        <f>IF(N316="snížená",J316,0)</f>
        <v>0</v>
      </c>
      <c r="BG316" s="200">
        <f>IF(N316="zákl. přenesená",J316,0)</f>
        <v>0</v>
      </c>
      <c r="BH316" s="200">
        <f>IF(N316="sníž. přenesená",J316,0)</f>
        <v>0</v>
      </c>
      <c r="BI316" s="200">
        <f>IF(N316="nulová",J316,0)</f>
        <v>0</v>
      </c>
      <c r="BJ316" s="17" t="s">
        <v>86</v>
      </c>
      <c r="BK316" s="200">
        <f>ROUND(I316*H316,2)</f>
        <v>0</v>
      </c>
      <c r="BL316" s="17" t="s">
        <v>169</v>
      </c>
      <c r="BM316" s="199" t="s">
        <v>486</v>
      </c>
    </row>
    <row r="317" spans="1:65" s="13" customFormat="1" ht="11.25">
      <c r="B317" s="201"/>
      <c r="C317" s="202"/>
      <c r="D317" s="203" t="s">
        <v>171</v>
      </c>
      <c r="E317" s="202"/>
      <c r="F317" s="205" t="s">
        <v>487</v>
      </c>
      <c r="G317" s="202"/>
      <c r="H317" s="206">
        <v>6105.1559999999999</v>
      </c>
      <c r="I317" s="207"/>
      <c r="J317" s="202"/>
      <c r="K317" s="202"/>
      <c r="L317" s="208"/>
      <c r="M317" s="209"/>
      <c r="N317" s="210"/>
      <c r="O317" s="210"/>
      <c r="P317" s="210"/>
      <c r="Q317" s="210"/>
      <c r="R317" s="210"/>
      <c r="S317" s="210"/>
      <c r="T317" s="211"/>
      <c r="AT317" s="212" t="s">
        <v>171</v>
      </c>
      <c r="AU317" s="212" t="s">
        <v>88</v>
      </c>
      <c r="AV317" s="13" t="s">
        <v>88</v>
      </c>
      <c r="AW317" s="13" t="s">
        <v>4</v>
      </c>
      <c r="AX317" s="13" t="s">
        <v>86</v>
      </c>
      <c r="AY317" s="212" t="s">
        <v>163</v>
      </c>
    </row>
    <row r="318" spans="1:65" s="2" customFormat="1" ht="24.2" customHeight="1">
      <c r="A318" s="34"/>
      <c r="B318" s="35"/>
      <c r="C318" s="187" t="s">
        <v>488</v>
      </c>
      <c r="D318" s="187" t="s">
        <v>165</v>
      </c>
      <c r="E318" s="188" t="s">
        <v>489</v>
      </c>
      <c r="F318" s="189" t="s">
        <v>490</v>
      </c>
      <c r="G318" s="190" t="s">
        <v>477</v>
      </c>
      <c r="H318" s="191">
        <v>8.8480000000000008</v>
      </c>
      <c r="I318" s="192"/>
      <c r="J318" s="193">
        <f>ROUND(I318*H318,2)</f>
        <v>0</v>
      </c>
      <c r="K318" s="194"/>
      <c r="L318" s="39"/>
      <c r="M318" s="195" t="s">
        <v>1</v>
      </c>
      <c r="N318" s="196" t="s">
        <v>43</v>
      </c>
      <c r="O318" s="71"/>
      <c r="P318" s="197">
        <f>O318*H318</f>
        <v>0</v>
      </c>
      <c r="Q318" s="197">
        <v>0</v>
      </c>
      <c r="R318" s="197">
        <f>Q318*H318</f>
        <v>0</v>
      </c>
      <c r="S318" s="197">
        <v>0</v>
      </c>
      <c r="T318" s="198">
        <f>S318*H318</f>
        <v>0</v>
      </c>
      <c r="U318" s="34"/>
      <c r="V318" s="34"/>
      <c r="W318" s="34"/>
      <c r="X318" s="34"/>
      <c r="Y318" s="34"/>
      <c r="Z318" s="34"/>
      <c r="AA318" s="34"/>
      <c r="AB318" s="34"/>
      <c r="AC318" s="34"/>
      <c r="AD318" s="34"/>
      <c r="AE318" s="34"/>
      <c r="AR318" s="199" t="s">
        <v>169</v>
      </c>
      <c r="AT318" s="199" t="s">
        <v>165</v>
      </c>
      <c r="AU318" s="199" t="s">
        <v>88</v>
      </c>
      <c r="AY318" s="17" t="s">
        <v>163</v>
      </c>
      <c r="BE318" s="200">
        <f>IF(N318="základní",J318,0)</f>
        <v>0</v>
      </c>
      <c r="BF318" s="200">
        <f>IF(N318="snížená",J318,0)</f>
        <v>0</v>
      </c>
      <c r="BG318" s="200">
        <f>IF(N318="zákl. přenesená",J318,0)</f>
        <v>0</v>
      </c>
      <c r="BH318" s="200">
        <f>IF(N318="sníž. přenesená",J318,0)</f>
        <v>0</v>
      </c>
      <c r="BI318" s="200">
        <f>IF(N318="nulová",J318,0)</f>
        <v>0</v>
      </c>
      <c r="BJ318" s="17" t="s">
        <v>86</v>
      </c>
      <c r="BK318" s="200">
        <f>ROUND(I318*H318,2)</f>
        <v>0</v>
      </c>
      <c r="BL318" s="17" t="s">
        <v>169</v>
      </c>
      <c r="BM318" s="199" t="s">
        <v>491</v>
      </c>
    </row>
    <row r="319" spans="1:65" s="2" customFormat="1" ht="78">
      <c r="A319" s="34"/>
      <c r="B319" s="35"/>
      <c r="C319" s="36"/>
      <c r="D319" s="203" t="s">
        <v>191</v>
      </c>
      <c r="E319" s="36"/>
      <c r="F319" s="224" t="s">
        <v>492</v>
      </c>
      <c r="G319" s="36"/>
      <c r="H319" s="36"/>
      <c r="I319" s="225"/>
      <c r="J319" s="36"/>
      <c r="K319" s="36"/>
      <c r="L319" s="39"/>
      <c r="M319" s="226"/>
      <c r="N319" s="227"/>
      <c r="O319" s="71"/>
      <c r="P319" s="71"/>
      <c r="Q319" s="71"/>
      <c r="R319" s="71"/>
      <c r="S319" s="71"/>
      <c r="T319" s="72"/>
      <c r="U319" s="34"/>
      <c r="V319" s="34"/>
      <c r="W319" s="34"/>
      <c r="X319" s="34"/>
      <c r="Y319" s="34"/>
      <c r="Z319" s="34"/>
      <c r="AA319" s="34"/>
      <c r="AB319" s="34"/>
      <c r="AC319" s="34"/>
      <c r="AD319" s="34"/>
      <c r="AE319" s="34"/>
      <c r="AT319" s="17" t="s">
        <v>191</v>
      </c>
      <c r="AU319" s="17" t="s">
        <v>88</v>
      </c>
    </row>
    <row r="320" spans="1:65" s="13" customFormat="1" ht="11.25">
      <c r="B320" s="201"/>
      <c r="C320" s="202"/>
      <c r="D320" s="203" t="s">
        <v>171</v>
      </c>
      <c r="E320" s="204" t="s">
        <v>1</v>
      </c>
      <c r="F320" s="205" t="s">
        <v>493</v>
      </c>
      <c r="G320" s="202"/>
      <c r="H320" s="206">
        <v>8.8480000000000008</v>
      </c>
      <c r="I320" s="207"/>
      <c r="J320" s="202"/>
      <c r="K320" s="202"/>
      <c r="L320" s="208"/>
      <c r="M320" s="209"/>
      <c r="N320" s="210"/>
      <c r="O320" s="210"/>
      <c r="P320" s="210"/>
      <c r="Q320" s="210"/>
      <c r="R320" s="210"/>
      <c r="S320" s="210"/>
      <c r="T320" s="211"/>
      <c r="AT320" s="212" t="s">
        <v>171</v>
      </c>
      <c r="AU320" s="212" t="s">
        <v>88</v>
      </c>
      <c r="AV320" s="13" t="s">
        <v>88</v>
      </c>
      <c r="AW320" s="13" t="s">
        <v>34</v>
      </c>
      <c r="AX320" s="13" t="s">
        <v>86</v>
      </c>
      <c r="AY320" s="212" t="s">
        <v>163</v>
      </c>
    </row>
    <row r="321" spans="1:65" s="2" customFormat="1" ht="33" customHeight="1">
      <c r="A321" s="34"/>
      <c r="B321" s="35"/>
      <c r="C321" s="187" t="s">
        <v>494</v>
      </c>
      <c r="D321" s="187" t="s">
        <v>165</v>
      </c>
      <c r="E321" s="188" t="s">
        <v>495</v>
      </c>
      <c r="F321" s="189" t="s">
        <v>496</v>
      </c>
      <c r="G321" s="190" t="s">
        <v>477</v>
      </c>
      <c r="H321" s="191">
        <v>95.772999999999996</v>
      </c>
      <c r="I321" s="192"/>
      <c r="J321" s="193">
        <f>ROUND(I321*H321,2)</f>
        <v>0</v>
      </c>
      <c r="K321" s="194"/>
      <c r="L321" s="39"/>
      <c r="M321" s="195" t="s">
        <v>1</v>
      </c>
      <c r="N321" s="196" t="s">
        <v>43</v>
      </c>
      <c r="O321" s="71"/>
      <c r="P321" s="197">
        <f>O321*H321</f>
        <v>0</v>
      </c>
      <c r="Q321" s="197">
        <v>0</v>
      </c>
      <c r="R321" s="197">
        <f>Q321*H321</f>
        <v>0</v>
      </c>
      <c r="S321" s="197">
        <v>0</v>
      </c>
      <c r="T321" s="198">
        <f>S321*H321</f>
        <v>0</v>
      </c>
      <c r="U321" s="34"/>
      <c r="V321" s="34"/>
      <c r="W321" s="34"/>
      <c r="X321" s="34"/>
      <c r="Y321" s="34"/>
      <c r="Z321" s="34"/>
      <c r="AA321" s="34"/>
      <c r="AB321" s="34"/>
      <c r="AC321" s="34"/>
      <c r="AD321" s="34"/>
      <c r="AE321" s="34"/>
      <c r="AR321" s="199" t="s">
        <v>169</v>
      </c>
      <c r="AT321" s="199" t="s">
        <v>165</v>
      </c>
      <c r="AU321" s="199" t="s">
        <v>88</v>
      </c>
      <c r="AY321" s="17" t="s">
        <v>163</v>
      </c>
      <c r="BE321" s="200">
        <f>IF(N321="základní",J321,0)</f>
        <v>0</v>
      </c>
      <c r="BF321" s="200">
        <f>IF(N321="snížená",J321,0)</f>
        <v>0</v>
      </c>
      <c r="BG321" s="200">
        <f>IF(N321="zákl. přenesená",J321,0)</f>
        <v>0</v>
      </c>
      <c r="BH321" s="200">
        <f>IF(N321="sníž. přenesená",J321,0)</f>
        <v>0</v>
      </c>
      <c r="BI321" s="200">
        <f>IF(N321="nulová",J321,0)</f>
        <v>0</v>
      </c>
      <c r="BJ321" s="17" t="s">
        <v>86</v>
      </c>
      <c r="BK321" s="200">
        <f>ROUND(I321*H321,2)</f>
        <v>0</v>
      </c>
      <c r="BL321" s="17" t="s">
        <v>169</v>
      </c>
      <c r="BM321" s="199" t="s">
        <v>497</v>
      </c>
    </row>
    <row r="322" spans="1:65" s="2" customFormat="1" ht="33" customHeight="1">
      <c r="A322" s="34"/>
      <c r="B322" s="35"/>
      <c r="C322" s="187" t="s">
        <v>498</v>
      </c>
      <c r="D322" s="187" t="s">
        <v>165</v>
      </c>
      <c r="E322" s="188" t="s">
        <v>499</v>
      </c>
      <c r="F322" s="189" t="s">
        <v>500</v>
      </c>
      <c r="G322" s="190" t="s">
        <v>477</v>
      </c>
      <c r="H322" s="191">
        <v>175.899</v>
      </c>
      <c r="I322" s="192"/>
      <c r="J322" s="193">
        <f>ROUND(I322*H322,2)</f>
        <v>0</v>
      </c>
      <c r="K322" s="194"/>
      <c r="L322" s="39"/>
      <c r="M322" s="195" t="s">
        <v>1</v>
      </c>
      <c r="N322" s="196" t="s">
        <v>43</v>
      </c>
      <c r="O322" s="71"/>
      <c r="P322" s="197">
        <f>O322*H322</f>
        <v>0</v>
      </c>
      <c r="Q322" s="197">
        <v>0</v>
      </c>
      <c r="R322" s="197">
        <f>Q322*H322</f>
        <v>0</v>
      </c>
      <c r="S322" s="197">
        <v>0</v>
      </c>
      <c r="T322" s="198">
        <f>S322*H322</f>
        <v>0</v>
      </c>
      <c r="U322" s="34"/>
      <c r="V322" s="34"/>
      <c r="W322" s="34"/>
      <c r="X322" s="34"/>
      <c r="Y322" s="34"/>
      <c r="Z322" s="34"/>
      <c r="AA322" s="34"/>
      <c r="AB322" s="34"/>
      <c r="AC322" s="34"/>
      <c r="AD322" s="34"/>
      <c r="AE322" s="34"/>
      <c r="AR322" s="199" t="s">
        <v>169</v>
      </c>
      <c r="AT322" s="199" t="s">
        <v>165</v>
      </c>
      <c r="AU322" s="199" t="s">
        <v>88</v>
      </c>
      <c r="AY322" s="17" t="s">
        <v>163</v>
      </c>
      <c r="BE322" s="200">
        <f>IF(N322="základní",J322,0)</f>
        <v>0</v>
      </c>
      <c r="BF322" s="200">
        <f>IF(N322="snížená",J322,0)</f>
        <v>0</v>
      </c>
      <c r="BG322" s="200">
        <f>IF(N322="zákl. přenesená",J322,0)</f>
        <v>0</v>
      </c>
      <c r="BH322" s="200">
        <f>IF(N322="sníž. přenesená",J322,0)</f>
        <v>0</v>
      </c>
      <c r="BI322" s="200">
        <f>IF(N322="nulová",J322,0)</f>
        <v>0</v>
      </c>
      <c r="BJ322" s="17" t="s">
        <v>86</v>
      </c>
      <c r="BK322" s="200">
        <f>ROUND(I322*H322,2)</f>
        <v>0</v>
      </c>
      <c r="BL322" s="17" t="s">
        <v>169</v>
      </c>
      <c r="BM322" s="199" t="s">
        <v>501</v>
      </c>
    </row>
    <row r="323" spans="1:65" s="13" customFormat="1" ht="11.25">
      <c r="B323" s="201"/>
      <c r="C323" s="202"/>
      <c r="D323" s="203" t="s">
        <v>171</v>
      </c>
      <c r="E323" s="204" t="s">
        <v>1</v>
      </c>
      <c r="F323" s="205" t="s">
        <v>502</v>
      </c>
      <c r="G323" s="202"/>
      <c r="H323" s="206">
        <v>175.899</v>
      </c>
      <c r="I323" s="207"/>
      <c r="J323" s="202"/>
      <c r="K323" s="202"/>
      <c r="L323" s="208"/>
      <c r="M323" s="209"/>
      <c r="N323" s="210"/>
      <c r="O323" s="210"/>
      <c r="P323" s="210"/>
      <c r="Q323" s="210"/>
      <c r="R323" s="210"/>
      <c r="S323" s="210"/>
      <c r="T323" s="211"/>
      <c r="AT323" s="212" t="s">
        <v>171</v>
      </c>
      <c r="AU323" s="212" t="s">
        <v>88</v>
      </c>
      <c r="AV323" s="13" t="s">
        <v>88</v>
      </c>
      <c r="AW323" s="13" t="s">
        <v>34</v>
      </c>
      <c r="AX323" s="13" t="s">
        <v>86</v>
      </c>
      <c r="AY323" s="212" t="s">
        <v>163</v>
      </c>
    </row>
    <row r="324" spans="1:65" s="2" customFormat="1" ht="37.9" customHeight="1">
      <c r="A324" s="34"/>
      <c r="B324" s="35"/>
      <c r="C324" s="187" t="s">
        <v>503</v>
      </c>
      <c r="D324" s="187" t="s">
        <v>165</v>
      </c>
      <c r="E324" s="188" t="s">
        <v>504</v>
      </c>
      <c r="F324" s="189" t="s">
        <v>505</v>
      </c>
      <c r="G324" s="190" t="s">
        <v>477</v>
      </c>
      <c r="H324" s="191">
        <v>0.85799999999999998</v>
      </c>
      <c r="I324" s="192"/>
      <c r="J324" s="193">
        <f>ROUND(I324*H324,2)</f>
        <v>0</v>
      </c>
      <c r="K324" s="194"/>
      <c r="L324" s="39"/>
      <c r="M324" s="195" t="s">
        <v>1</v>
      </c>
      <c r="N324" s="196" t="s">
        <v>43</v>
      </c>
      <c r="O324" s="71"/>
      <c r="P324" s="197">
        <f>O324*H324</f>
        <v>0</v>
      </c>
      <c r="Q324" s="197">
        <v>0</v>
      </c>
      <c r="R324" s="197">
        <f>Q324*H324</f>
        <v>0</v>
      </c>
      <c r="S324" s="197">
        <v>0</v>
      </c>
      <c r="T324" s="198">
        <f>S324*H324</f>
        <v>0</v>
      </c>
      <c r="U324" s="34"/>
      <c r="V324" s="34"/>
      <c r="W324" s="34"/>
      <c r="X324" s="34"/>
      <c r="Y324" s="34"/>
      <c r="Z324" s="34"/>
      <c r="AA324" s="34"/>
      <c r="AB324" s="34"/>
      <c r="AC324" s="34"/>
      <c r="AD324" s="34"/>
      <c r="AE324" s="34"/>
      <c r="AR324" s="199" t="s">
        <v>169</v>
      </c>
      <c r="AT324" s="199" t="s">
        <v>165</v>
      </c>
      <c r="AU324" s="199" t="s">
        <v>88</v>
      </c>
      <c r="AY324" s="17" t="s">
        <v>163</v>
      </c>
      <c r="BE324" s="200">
        <f>IF(N324="základní",J324,0)</f>
        <v>0</v>
      </c>
      <c r="BF324" s="200">
        <f>IF(N324="snížená",J324,0)</f>
        <v>0</v>
      </c>
      <c r="BG324" s="200">
        <f>IF(N324="zákl. přenesená",J324,0)</f>
        <v>0</v>
      </c>
      <c r="BH324" s="200">
        <f>IF(N324="sníž. přenesená",J324,0)</f>
        <v>0</v>
      </c>
      <c r="BI324" s="200">
        <f>IF(N324="nulová",J324,0)</f>
        <v>0</v>
      </c>
      <c r="BJ324" s="17" t="s">
        <v>86</v>
      </c>
      <c r="BK324" s="200">
        <f>ROUND(I324*H324,2)</f>
        <v>0</v>
      </c>
      <c r="BL324" s="17" t="s">
        <v>169</v>
      </c>
      <c r="BM324" s="199" t="s">
        <v>506</v>
      </c>
    </row>
    <row r="325" spans="1:65" s="2" customFormat="1" ht="24.2" customHeight="1">
      <c r="A325" s="34"/>
      <c r="B325" s="35"/>
      <c r="C325" s="187" t="s">
        <v>507</v>
      </c>
      <c r="D325" s="187" t="s">
        <v>165</v>
      </c>
      <c r="E325" s="188" t="s">
        <v>508</v>
      </c>
      <c r="F325" s="189" t="s">
        <v>509</v>
      </c>
      <c r="G325" s="190" t="s">
        <v>477</v>
      </c>
      <c r="H325" s="191">
        <v>18.495999999999999</v>
      </c>
      <c r="I325" s="192"/>
      <c r="J325" s="193">
        <f>ROUND(I325*H325,2)</f>
        <v>0</v>
      </c>
      <c r="K325" s="194"/>
      <c r="L325" s="39"/>
      <c r="M325" s="195" t="s">
        <v>1</v>
      </c>
      <c r="N325" s="196" t="s">
        <v>43</v>
      </c>
      <c r="O325" s="71"/>
      <c r="P325" s="197">
        <f>O325*H325</f>
        <v>0</v>
      </c>
      <c r="Q325" s="197">
        <v>0</v>
      </c>
      <c r="R325" s="197">
        <f>Q325*H325</f>
        <v>0</v>
      </c>
      <c r="S325" s="197">
        <v>0</v>
      </c>
      <c r="T325" s="198">
        <f>S325*H325</f>
        <v>0</v>
      </c>
      <c r="U325" s="34"/>
      <c r="V325" s="34"/>
      <c r="W325" s="34"/>
      <c r="X325" s="34"/>
      <c r="Y325" s="34"/>
      <c r="Z325" s="34"/>
      <c r="AA325" s="34"/>
      <c r="AB325" s="34"/>
      <c r="AC325" s="34"/>
      <c r="AD325" s="34"/>
      <c r="AE325" s="34"/>
      <c r="AR325" s="199" t="s">
        <v>169</v>
      </c>
      <c r="AT325" s="199" t="s">
        <v>165</v>
      </c>
      <c r="AU325" s="199" t="s">
        <v>88</v>
      </c>
      <c r="AY325" s="17" t="s">
        <v>163</v>
      </c>
      <c r="BE325" s="200">
        <f>IF(N325="základní",J325,0)</f>
        <v>0</v>
      </c>
      <c r="BF325" s="200">
        <f>IF(N325="snížená",J325,0)</f>
        <v>0</v>
      </c>
      <c r="BG325" s="200">
        <f>IF(N325="zákl. přenesená",J325,0)</f>
        <v>0</v>
      </c>
      <c r="BH325" s="200">
        <f>IF(N325="sníž. přenesená",J325,0)</f>
        <v>0</v>
      </c>
      <c r="BI325" s="200">
        <f>IF(N325="nulová",J325,0)</f>
        <v>0</v>
      </c>
      <c r="BJ325" s="17" t="s">
        <v>86</v>
      </c>
      <c r="BK325" s="200">
        <f>ROUND(I325*H325,2)</f>
        <v>0</v>
      </c>
      <c r="BL325" s="17" t="s">
        <v>169</v>
      </c>
      <c r="BM325" s="199" t="s">
        <v>510</v>
      </c>
    </row>
    <row r="326" spans="1:65" s="2" customFormat="1" ht="33" customHeight="1">
      <c r="A326" s="34"/>
      <c r="B326" s="35"/>
      <c r="C326" s="187" t="s">
        <v>511</v>
      </c>
      <c r="D326" s="187" t="s">
        <v>165</v>
      </c>
      <c r="E326" s="188" t="s">
        <v>512</v>
      </c>
      <c r="F326" s="189" t="s">
        <v>513</v>
      </c>
      <c r="G326" s="190" t="s">
        <v>477</v>
      </c>
      <c r="H326" s="191">
        <v>21.45</v>
      </c>
      <c r="I326" s="192"/>
      <c r="J326" s="193">
        <f>ROUND(I326*H326,2)</f>
        <v>0</v>
      </c>
      <c r="K326" s="194"/>
      <c r="L326" s="39"/>
      <c r="M326" s="195" t="s">
        <v>1</v>
      </c>
      <c r="N326" s="196" t="s">
        <v>43</v>
      </c>
      <c r="O326" s="71"/>
      <c r="P326" s="197">
        <f>O326*H326</f>
        <v>0</v>
      </c>
      <c r="Q326" s="197">
        <v>0</v>
      </c>
      <c r="R326" s="197">
        <f>Q326*H326</f>
        <v>0</v>
      </c>
      <c r="S326" s="197">
        <v>0</v>
      </c>
      <c r="T326" s="198">
        <f>S326*H326</f>
        <v>0</v>
      </c>
      <c r="U326" s="34"/>
      <c r="V326" s="34"/>
      <c r="W326" s="34"/>
      <c r="X326" s="34"/>
      <c r="Y326" s="34"/>
      <c r="Z326" s="34"/>
      <c r="AA326" s="34"/>
      <c r="AB326" s="34"/>
      <c r="AC326" s="34"/>
      <c r="AD326" s="34"/>
      <c r="AE326" s="34"/>
      <c r="AR326" s="199" t="s">
        <v>169</v>
      </c>
      <c r="AT326" s="199" t="s">
        <v>165</v>
      </c>
      <c r="AU326" s="199" t="s">
        <v>88</v>
      </c>
      <c r="AY326" s="17" t="s">
        <v>163</v>
      </c>
      <c r="BE326" s="200">
        <f>IF(N326="základní",J326,0)</f>
        <v>0</v>
      </c>
      <c r="BF326" s="200">
        <f>IF(N326="snížená",J326,0)</f>
        <v>0</v>
      </c>
      <c r="BG326" s="200">
        <f>IF(N326="zákl. přenesená",J326,0)</f>
        <v>0</v>
      </c>
      <c r="BH326" s="200">
        <f>IF(N326="sníž. přenesená",J326,0)</f>
        <v>0</v>
      </c>
      <c r="BI326" s="200">
        <f>IF(N326="nulová",J326,0)</f>
        <v>0</v>
      </c>
      <c r="BJ326" s="17" t="s">
        <v>86</v>
      </c>
      <c r="BK326" s="200">
        <f>ROUND(I326*H326,2)</f>
        <v>0</v>
      </c>
      <c r="BL326" s="17" t="s">
        <v>169</v>
      </c>
      <c r="BM326" s="199" t="s">
        <v>514</v>
      </c>
    </row>
    <row r="327" spans="1:65" s="13" customFormat="1" ht="11.25">
      <c r="B327" s="201"/>
      <c r="C327" s="202"/>
      <c r="D327" s="203" t="s">
        <v>171</v>
      </c>
      <c r="E327" s="204" t="s">
        <v>1</v>
      </c>
      <c r="F327" s="205" t="s">
        <v>515</v>
      </c>
      <c r="G327" s="202"/>
      <c r="H327" s="206">
        <v>21.45</v>
      </c>
      <c r="I327" s="207"/>
      <c r="J327" s="202"/>
      <c r="K327" s="202"/>
      <c r="L327" s="208"/>
      <c r="M327" s="209"/>
      <c r="N327" s="210"/>
      <c r="O327" s="210"/>
      <c r="P327" s="210"/>
      <c r="Q327" s="210"/>
      <c r="R327" s="210"/>
      <c r="S327" s="210"/>
      <c r="T327" s="211"/>
      <c r="AT327" s="212" t="s">
        <v>171</v>
      </c>
      <c r="AU327" s="212" t="s">
        <v>88</v>
      </c>
      <c r="AV327" s="13" t="s">
        <v>88</v>
      </c>
      <c r="AW327" s="13" t="s">
        <v>34</v>
      </c>
      <c r="AX327" s="13" t="s">
        <v>86</v>
      </c>
      <c r="AY327" s="212" t="s">
        <v>163</v>
      </c>
    </row>
    <row r="328" spans="1:65" s="12" customFormat="1" ht="22.9" customHeight="1">
      <c r="B328" s="171"/>
      <c r="C328" s="172"/>
      <c r="D328" s="173" t="s">
        <v>77</v>
      </c>
      <c r="E328" s="185" t="s">
        <v>516</v>
      </c>
      <c r="F328" s="185" t="s">
        <v>517</v>
      </c>
      <c r="G328" s="172"/>
      <c r="H328" s="172"/>
      <c r="I328" s="175"/>
      <c r="J328" s="186">
        <f>BK328</f>
        <v>0</v>
      </c>
      <c r="K328" s="172"/>
      <c r="L328" s="177"/>
      <c r="M328" s="178"/>
      <c r="N328" s="179"/>
      <c r="O328" s="179"/>
      <c r="P328" s="180">
        <f>P329</f>
        <v>0</v>
      </c>
      <c r="Q328" s="179"/>
      <c r="R328" s="180">
        <f>R329</f>
        <v>0</v>
      </c>
      <c r="S328" s="179"/>
      <c r="T328" s="181">
        <f>T329</f>
        <v>0</v>
      </c>
      <c r="AR328" s="182" t="s">
        <v>86</v>
      </c>
      <c r="AT328" s="183" t="s">
        <v>77</v>
      </c>
      <c r="AU328" s="183" t="s">
        <v>86</v>
      </c>
      <c r="AY328" s="182" t="s">
        <v>163</v>
      </c>
      <c r="BK328" s="184">
        <f>BK329</f>
        <v>0</v>
      </c>
    </row>
    <row r="329" spans="1:65" s="2" customFormat="1" ht="21.75" customHeight="1">
      <c r="A329" s="34"/>
      <c r="B329" s="35"/>
      <c r="C329" s="187" t="s">
        <v>402</v>
      </c>
      <c r="D329" s="187" t="s">
        <v>165</v>
      </c>
      <c r="E329" s="188" t="s">
        <v>518</v>
      </c>
      <c r="F329" s="189" t="s">
        <v>519</v>
      </c>
      <c r="G329" s="190" t="s">
        <v>477</v>
      </c>
      <c r="H329" s="191">
        <v>169.572</v>
      </c>
      <c r="I329" s="192"/>
      <c r="J329" s="193">
        <f>ROUND(I329*H329,2)</f>
        <v>0</v>
      </c>
      <c r="K329" s="194"/>
      <c r="L329" s="39"/>
      <c r="M329" s="195" t="s">
        <v>1</v>
      </c>
      <c r="N329" s="196" t="s">
        <v>43</v>
      </c>
      <c r="O329" s="71"/>
      <c r="P329" s="197">
        <f>O329*H329</f>
        <v>0</v>
      </c>
      <c r="Q329" s="197">
        <v>0</v>
      </c>
      <c r="R329" s="197">
        <f>Q329*H329</f>
        <v>0</v>
      </c>
      <c r="S329" s="197">
        <v>0</v>
      </c>
      <c r="T329" s="198">
        <f>S329*H329</f>
        <v>0</v>
      </c>
      <c r="U329" s="34"/>
      <c r="V329" s="34"/>
      <c r="W329" s="34"/>
      <c r="X329" s="34"/>
      <c r="Y329" s="34"/>
      <c r="Z329" s="34"/>
      <c r="AA329" s="34"/>
      <c r="AB329" s="34"/>
      <c r="AC329" s="34"/>
      <c r="AD329" s="34"/>
      <c r="AE329" s="34"/>
      <c r="AR329" s="199" t="s">
        <v>169</v>
      </c>
      <c r="AT329" s="199" t="s">
        <v>165</v>
      </c>
      <c r="AU329" s="199" t="s">
        <v>88</v>
      </c>
      <c r="AY329" s="17" t="s">
        <v>163</v>
      </c>
      <c r="BE329" s="200">
        <f>IF(N329="základní",J329,0)</f>
        <v>0</v>
      </c>
      <c r="BF329" s="200">
        <f>IF(N329="snížená",J329,0)</f>
        <v>0</v>
      </c>
      <c r="BG329" s="200">
        <f>IF(N329="zákl. přenesená",J329,0)</f>
        <v>0</v>
      </c>
      <c r="BH329" s="200">
        <f>IF(N329="sníž. přenesená",J329,0)</f>
        <v>0</v>
      </c>
      <c r="BI329" s="200">
        <f>IF(N329="nulová",J329,0)</f>
        <v>0</v>
      </c>
      <c r="BJ329" s="17" t="s">
        <v>86</v>
      </c>
      <c r="BK329" s="200">
        <f>ROUND(I329*H329,2)</f>
        <v>0</v>
      </c>
      <c r="BL329" s="17" t="s">
        <v>169</v>
      </c>
      <c r="BM329" s="199" t="s">
        <v>520</v>
      </c>
    </row>
    <row r="330" spans="1:65" s="12" customFormat="1" ht="25.9" customHeight="1">
      <c r="B330" s="171"/>
      <c r="C330" s="172"/>
      <c r="D330" s="173" t="s">
        <v>77</v>
      </c>
      <c r="E330" s="174" t="s">
        <v>521</v>
      </c>
      <c r="F330" s="174" t="s">
        <v>522</v>
      </c>
      <c r="G330" s="172"/>
      <c r="H330" s="172"/>
      <c r="I330" s="175"/>
      <c r="J330" s="176">
        <f>BK330</f>
        <v>0</v>
      </c>
      <c r="K330" s="172"/>
      <c r="L330" s="177"/>
      <c r="M330" s="178"/>
      <c r="N330" s="179"/>
      <c r="O330" s="179"/>
      <c r="P330" s="180">
        <f>P331+P336+P358+P371+P414+P418+P433+P452+P456+P466+P471+P490+P523+P539+P563+P585+P623+P626+P633</f>
        <v>0</v>
      </c>
      <c r="Q330" s="179"/>
      <c r="R330" s="180">
        <f>R331+R336+R358+R371+R414+R418+R433+R452+R456+R466+R471+R490+R523+R539+R563+R585+R623+R626+R633</f>
        <v>27.703599495000006</v>
      </c>
      <c r="S330" s="179"/>
      <c r="T330" s="181">
        <f>T331+T336+T358+T371+T414+T418+T433+T452+T456+T466+T471+T490+T523+T539+T563+T585+T623+T626+T633</f>
        <v>19.050460520000001</v>
      </c>
      <c r="AR330" s="182" t="s">
        <v>88</v>
      </c>
      <c r="AT330" s="183" t="s">
        <v>77</v>
      </c>
      <c r="AU330" s="183" t="s">
        <v>78</v>
      </c>
      <c r="AY330" s="182" t="s">
        <v>163</v>
      </c>
      <c r="BK330" s="184">
        <f>BK331+BK336+BK358+BK371+BK414+BK418+BK433+BK452+BK456+BK466+BK471+BK490+BK523+BK539+BK563+BK585+BK623+BK626+BK633</f>
        <v>0</v>
      </c>
    </row>
    <row r="331" spans="1:65" s="12" customFormat="1" ht="22.9" customHeight="1">
      <c r="B331" s="171"/>
      <c r="C331" s="172"/>
      <c r="D331" s="173" t="s">
        <v>77</v>
      </c>
      <c r="E331" s="185" t="s">
        <v>523</v>
      </c>
      <c r="F331" s="185" t="s">
        <v>524</v>
      </c>
      <c r="G331" s="172"/>
      <c r="H331" s="172"/>
      <c r="I331" s="175"/>
      <c r="J331" s="186">
        <f>BK331</f>
        <v>0</v>
      </c>
      <c r="K331" s="172"/>
      <c r="L331" s="177"/>
      <c r="M331" s="178"/>
      <c r="N331" s="179"/>
      <c r="O331" s="179"/>
      <c r="P331" s="180">
        <f>SUM(P332:P335)</f>
        <v>0</v>
      </c>
      <c r="Q331" s="179"/>
      <c r="R331" s="180">
        <f>SUM(R332:R335)</f>
        <v>0.20482296500000002</v>
      </c>
      <c r="S331" s="179"/>
      <c r="T331" s="181">
        <f>SUM(T332:T335)</f>
        <v>0</v>
      </c>
      <c r="AR331" s="182" t="s">
        <v>88</v>
      </c>
      <c r="AT331" s="183" t="s">
        <v>77</v>
      </c>
      <c r="AU331" s="183" t="s">
        <v>86</v>
      </c>
      <c r="AY331" s="182" t="s">
        <v>163</v>
      </c>
      <c r="BK331" s="184">
        <f>SUM(BK332:BK335)</f>
        <v>0</v>
      </c>
    </row>
    <row r="332" spans="1:65" s="2" customFormat="1" ht="24.2" customHeight="1">
      <c r="A332" s="34"/>
      <c r="B332" s="35"/>
      <c r="C332" s="187" t="s">
        <v>525</v>
      </c>
      <c r="D332" s="187" t="s">
        <v>165</v>
      </c>
      <c r="E332" s="188" t="s">
        <v>526</v>
      </c>
      <c r="F332" s="189" t="s">
        <v>527</v>
      </c>
      <c r="G332" s="190" t="s">
        <v>168</v>
      </c>
      <c r="H332" s="191">
        <v>435.33</v>
      </c>
      <c r="I332" s="192"/>
      <c r="J332" s="193">
        <f>ROUND(I332*H332,2)</f>
        <v>0</v>
      </c>
      <c r="K332" s="194"/>
      <c r="L332" s="39"/>
      <c r="M332" s="195" t="s">
        <v>1</v>
      </c>
      <c r="N332" s="196" t="s">
        <v>43</v>
      </c>
      <c r="O332" s="71"/>
      <c r="P332" s="197">
        <f>O332*H332</f>
        <v>0</v>
      </c>
      <c r="Q332" s="197">
        <v>1.0499999999999999E-5</v>
      </c>
      <c r="R332" s="197">
        <f>Q332*H332</f>
        <v>4.5709649999999998E-3</v>
      </c>
      <c r="S332" s="197">
        <v>0</v>
      </c>
      <c r="T332" s="198">
        <f>S332*H332</f>
        <v>0</v>
      </c>
      <c r="U332" s="34"/>
      <c r="V332" s="34"/>
      <c r="W332" s="34"/>
      <c r="X332" s="34"/>
      <c r="Y332" s="34"/>
      <c r="Z332" s="34"/>
      <c r="AA332" s="34"/>
      <c r="AB332" s="34"/>
      <c r="AC332" s="34"/>
      <c r="AD332" s="34"/>
      <c r="AE332" s="34"/>
      <c r="AR332" s="199" t="s">
        <v>256</v>
      </c>
      <c r="AT332" s="199" t="s">
        <v>165</v>
      </c>
      <c r="AU332" s="199" t="s">
        <v>88</v>
      </c>
      <c r="AY332" s="17" t="s">
        <v>163</v>
      </c>
      <c r="BE332" s="200">
        <f>IF(N332="základní",J332,0)</f>
        <v>0</v>
      </c>
      <c r="BF332" s="200">
        <f>IF(N332="snížená",J332,0)</f>
        <v>0</v>
      </c>
      <c r="BG332" s="200">
        <f>IF(N332="zákl. přenesená",J332,0)</f>
        <v>0</v>
      </c>
      <c r="BH332" s="200">
        <f>IF(N332="sníž. přenesená",J332,0)</f>
        <v>0</v>
      </c>
      <c r="BI332" s="200">
        <f>IF(N332="nulová",J332,0)</f>
        <v>0</v>
      </c>
      <c r="BJ332" s="17" t="s">
        <v>86</v>
      </c>
      <c r="BK332" s="200">
        <f>ROUND(I332*H332,2)</f>
        <v>0</v>
      </c>
      <c r="BL332" s="17" t="s">
        <v>256</v>
      </c>
      <c r="BM332" s="199" t="s">
        <v>528</v>
      </c>
    </row>
    <row r="333" spans="1:65" s="2" customFormat="1" ht="16.5" customHeight="1">
      <c r="A333" s="34"/>
      <c r="B333" s="35"/>
      <c r="C333" s="213" t="s">
        <v>529</v>
      </c>
      <c r="D333" s="213" t="s">
        <v>186</v>
      </c>
      <c r="E333" s="214" t="s">
        <v>530</v>
      </c>
      <c r="F333" s="215" t="s">
        <v>531</v>
      </c>
      <c r="G333" s="216" t="s">
        <v>168</v>
      </c>
      <c r="H333" s="217">
        <v>500.63</v>
      </c>
      <c r="I333" s="218"/>
      <c r="J333" s="219">
        <f>ROUND(I333*H333,2)</f>
        <v>0</v>
      </c>
      <c r="K333" s="220"/>
      <c r="L333" s="221"/>
      <c r="M333" s="222" t="s">
        <v>1</v>
      </c>
      <c r="N333" s="223" t="s">
        <v>43</v>
      </c>
      <c r="O333" s="71"/>
      <c r="P333" s="197">
        <f>O333*H333</f>
        <v>0</v>
      </c>
      <c r="Q333" s="197">
        <v>4.0000000000000002E-4</v>
      </c>
      <c r="R333" s="197">
        <f>Q333*H333</f>
        <v>0.20025200000000001</v>
      </c>
      <c r="S333" s="197">
        <v>0</v>
      </c>
      <c r="T333" s="198">
        <f>S333*H333</f>
        <v>0</v>
      </c>
      <c r="U333" s="34"/>
      <c r="V333" s="34"/>
      <c r="W333" s="34"/>
      <c r="X333" s="34"/>
      <c r="Y333" s="34"/>
      <c r="Z333" s="34"/>
      <c r="AA333" s="34"/>
      <c r="AB333" s="34"/>
      <c r="AC333" s="34"/>
      <c r="AD333" s="34"/>
      <c r="AE333" s="34"/>
      <c r="AR333" s="199" t="s">
        <v>366</v>
      </c>
      <c r="AT333" s="199" t="s">
        <v>186</v>
      </c>
      <c r="AU333" s="199" t="s">
        <v>88</v>
      </c>
      <c r="AY333" s="17" t="s">
        <v>163</v>
      </c>
      <c r="BE333" s="200">
        <f>IF(N333="základní",J333,0)</f>
        <v>0</v>
      </c>
      <c r="BF333" s="200">
        <f>IF(N333="snížená",J333,0)</f>
        <v>0</v>
      </c>
      <c r="BG333" s="200">
        <f>IF(N333="zákl. přenesená",J333,0)</f>
        <v>0</v>
      </c>
      <c r="BH333" s="200">
        <f>IF(N333="sníž. přenesená",J333,0)</f>
        <v>0</v>
      </c>
      <c r="BI333" s="200">
        <f>IF(N333="nulová",J333,0)</f>
        <v>0</v>
      </c>
      <c r="BJ333" s="17" t="s">
        <v>86</v>
      </c>
      <c r="BK333" s="200">
        <f>ROUND(I333*H333,2)</f>
        <v>0</v>
      </c>
      <c r="BL333" s="17" t="s">
        <v>256</v>
      </c>
      <c r="BM333" s="199" t="s">
        <v>532</v>
      </c>
    </row>
    <row r="334" spans="1:65" s="13" customFormat="1" ht="11.25">
      <c r="B334" s="201"/>
      <c r="C334" s="202"/>
      <c r="D334" s="203" t="s">
        <v>171</v>
      </c>
      <c r="E334" s="202"/>
      <c r="F334" s="205" t="s">
        <v>533</v>
      </c>
      <c r="G334" s="202"/>
      <c r="H334" s="206">
        <v>500.63</v>
      </c>
      <c r="I334" s="207"/>
      <c r="J334" s="202"/>
      <c r="K334" s="202"/>
      <c r="L334" s="208"/>
      <c r="M334" s="209"/>
      <c r="N334" s="210"/>
      <c r="O334" s="210"/>
      <c r="P334" s="210"/>
      <c r="Q334" s="210"/>
      <c r="R334" s="210"/>
      <c r="S334" s="210"/>
      <c r="T334" s="211"/>
      <c r="AT334" s="212" t="s">
        <v>171</v>
      </c>
      <c r="AU334" s="212" t="s">
        <v>88</v>
      </c>
      <c r="AV334" s="13" t="s">
        <v>88</v>
      </c>
      <c r="AW334" s="13" t="s">
        <v>4</v>
      </c>
      <c r="AX334" s="13" t="s">
        <v>86</v>
      </c>
      <c r="AY334" s="212" t="s">
        <v>163</v>
      </c>
    </row>
    <row r="335" spans="1:65" s="2" customFormat="1" ht="24.2" customHeight="1">
      <c r="A335" s="34"/>
      <c r="B335" s="35"/>
      <c r="C335" s="187" t="s">
        <v>534</v>
      </c>
      <c r="D335" s="187" t="s">
        <v>165</v>
      </c>
      <c r="E335" s="188" t="s">
        <v>535</v>
      </c>
      <c r="F335" s="189" t="s">
        <v>536</v>
      </c>
      <c r="G335" s="190" t="s">
        <v>537</v>
      </c>
      <c r="H335" s="239"/>
      <c r="I335" s="192"/>
      <c r="J335" s="193">
        <f>ROUND(I335*H335,2)</f>
        <v>0</v>
      </c>
      <c r="K335" s="194"/>
      <c r="L335" s="39"/>
      <c r="M335" s="195" t="s">
        <v>1</v>
      </c>
      <c r="N335" s="196" t="s">
        <v>43</v>
      </c>
      <c r="O335" s="71"/>
      <c r="P335" s="197">
        <f>O335*H335</f>
        <v>0</v>
      </c>
      <c r="Q335" s="197">
        <v>0</v>
      </c>
      <c r="R335" s="197">
        <f>Q335*H335</f>
        <v>0</v>
      </c>
      <c r="S335" s="197">
        <v>0</v>
      </c>
      <c r="T335" s="198">
        <f>S335*H335</f>
        <v>0</v>
      </c>
      <c r="U335" s="34"/>
      <c r="V335" s="34"/>
      <c r="W335" s="34"/>
      <c r="X335" s="34"/>
      <c r="Y335" s="34"/>
      <c r="Z335" s="34"/>
      <c r="AA335" s="34"/>
      <c r="AB335" s="34"/>
      <c r="AC335" s="34"/>
      <c r="AD335" s="34"/>
      <c r="AE335" s="34"/>
      <c r="AR335" s="199" t="s">
        <v>256</v>
      </c>
      <c r="AT335" s="199" t="s">
        <v>165</v>
      </c>
      <c r="AU335" s="199" t="s">
        <v>88</v>
      </c>
      <c r="AY335" s="17" t="s">
        <v>163</v>
      </c>
      <c r="BE335" s="200">
        <f>IF(N335="základní",J335,0)</f>
        <v>0</v>
      </c>
      <c r="BF335" s="200">
        <f>IF(N335="snížená",J335,0)</f>
        <v>0</v>
      </c>
      <c r="BG335" s="200">
        <f>IF(N335="zákl. přenesená",J335,0)</f>
        <v>0</v>
      </c>
      <c r="BH335" s="200">
        <f>IF(N335="sníž. přenesená",J335,0)</f>
        <v>0</v>
      </c>
      <c r="BI335" s="200">
        <f>IF(N335="nulová",J335,0)</f>
        <v>0</v>
      </c>
      <c r="BJ335" s="17" t="s">
        <v>86</v>
      </c>
      <c r="BK335" s="200">
        <f>ROUND(I335*H335,2)</f>
        <v>0</v>
      </c>
      <c r="BL335" s="17" t="s">
        <v>256</v>
      </c>
      <c r="BM335" s="199" t="s">
        <v>538</v>
      </c>
    </row>
    <row r="336" spans="1:65" s="12" customFormat="1" ht="22.9" customHeight="1">
      <c r="B336" s="171"/>
      <c r="C336" s="172"/>
      <c r="D336" s="173" t="s">
        <v>77</v>
      </c>
      <c r="E336" s="185" t="s">
        <v>539</v>
      </c>
      <c r="F336" s="185" t="s">
        <v>540</v>
      </c>
      <c r="G336" s="172"/>
      <c r="H336" s="172"/>
      <c r="I336" s="175"/>
      <c r="J336" s="186">
        <f>BK336</f>
        <v>0</v>
      </c>
      <c r="K336" s="172"/>
      <c r="L336" s="177"/>
      <c r="M336" s="178"/>
      <c r="N336" s="179"/>
      <c r="O336" s="179"/>
      <c r="P336" s="180">
        <f>SUM(P337:P357)</f>
        <v>0</v>
      </c>
      <c r="Q336" s="179"/>
      <c r="R336" s="180">
        <f>SUM(R337:R357)</f>
        <v>8.521999999999999E-2</v>
      </c>
      <c r="S336" s="179"/>
      <c r="T336" s="181">
        <f>SUM(T337:T357)</f>
        <v>3.2182499999999998</v>
      </c>
      <c r="AR336" s="182" t="s">
        <v>88</v>
      </c>
      <c r="AT336" s="183" t="s">
        <v>77</v>
      </c>
      <c r="AU336" s="183" t="s">
        <v>86</v>
      </c>
      <c r="AY336" s="182" t="s">
        <v>163</v>
      </c>
      <c r="BK336" s="184">
        <f>SUM(BK337:BK357)</f>
        <v>0</v>
      </c>
    </row>
    <row r="337" spans="1:65" s="2" customFormat="1" ht="24.2" customHeight="1">
      <c r="A337" s="34"/>
      <c r="B337" s="35"/>
      <c r="C337" s="187" t="s">
        <v>541</v>
      </c>
      <c r="D337" s="187" t="s">
        <v>165</v>
      </c>
      <c r="E337" s="188" t="s">
        <v>542</v>
      </c>
      <c r="F337" s="189" t="s">
        <v>543</v>
      </c>
      <c r="G337" s="190" t="s">
        <v>259</v>
      </c>
      <c r="H337" s="191">
        <v>105</v>
      </c>
      <c r="I337" s="192"/>
      <c r="J337" s="193">
        <f>ROUND(I337*H337,2)</f>
        <v>0</v>
      </c>
      <c r="K337" s="194"/>
      <c r="L337" s="39"/>
      <c r="M337" s="195" t="s">
        <v>1</v>
      </c>
      <c r="N337" s="196" t="s">
        <v>43</v>
      </c>
      <c r="O337" s="71"/>
      <c r="P337" s="197">
        <f>O337*H337</f>
        <v>0</v>
      </c>
      <c r="Q337" s="197">
        <v>0</v>
      </c>
      <c r="R337" s="197">
        <f>Q337*H337</f>
        <v>0</v>
      </c>
      <c r="S337" s="197">
        <v>3.065E-2</v>
      </c>
      <c r="T337" s="198">
        <f>S337*H337</f>
        <v>3.2182499999999998</v>
      </c>
      <c r="U337" s="34"/>
      <c r="V337" s="34"/>
      <c r="W337" s="34"/>
      <c r="X337" s="34"/>
      <c r="Y337" s="34"/>
      <c r="Z337" s="34"/>
      <c r="AA337" s="34"/>
      <c r="AB337" s="34"/>
      <c r="AC337" s="34"/>
      <c r="AD337" s="34"/>
      <c r="AE337" s="34"/>
      <c r="AR337" s="199" t="s">
        <v>256</v>
      </c>
      <c r="AT337" s="199" t="s">
        <v>165</v>
      </c>
      <c r="AU337" s="199" t="s">
        <v>88</v>
      </c>
      <c r="AY337" s="17" t="s">
        <v>163</v>
      </c>
      <c r="BE337" s="200">
        <f>IF(N337="základní",J337,0)</f>
        <v>0</v>
      </c>
      <c r="BF337" s="200">
        <f>IF(N337="snížená",J337,0)</f>
        <v>0</v>
      </c>
      <c r="BG337" s="200">
        <f>IF(N337="zákl. přenesená",J337,0)</f>
        <v>0</v>
      </c>
      <c r="BH337" s="200">
        <f>IF(N337="sníž. přenesená",J337,0)</f>
        <v>0</v>
      </c>
      <c r="BI337" s="200">
        <f>IF(N337="nulová",J337,0)</f>
        <v>0</v>
      </c>
      <c r="BJ337" s="17" t="s">
        <v>86</v>
      </c>
      <c r="BK337" s="200">
        <f>ROUND(I337*H337,2)</f>
        <v>0</v>
      </c>
      <c r="BL337" s="17" t="s">
        <v>256</v>
      </c>
      <c r="BM337" s="199" t="s">
        <v>544</v>
      </c>
    </row>
    <row r="338" spans="1:65" s="13" customFormat="1" ht="11.25">
      <c r="B338" s="201"/>
      <c r="C338" s="202"/>
      <c r="D338" s="203" t="s">
        <v>171</v>
      </c>
      <c r="E338" s="204" t="s">
        <v>1</v>
      </c>
      <c r="F338" s="205" t="s">
        <v>545</v>
      </c>
      <c r="G338" s="202"/>
      <c r="H338" s="206">
        <v>50</v>
      </c>
      <c r="I338" s="207"/>
      <c r="J338" s="202"/>
      <c r="K338" s="202"/>
      <c r="L338" s="208"/>
      <c r="M338" s="209"/>
      <c r="N338" s="210"/>
      <c r="O338" s="210"/>
      <c r="P338" s="210"/>
      <c r="Q338" s="210"/>
      <c r="R338" s="210"/>
      <c r="S338" s="210"/>
      <c r="T338" s="211"/>
      <c r="AT338" s="212" t="s">
        <v>171</v>
      </c>
      <c r="AU338" s="212" t="s">
        <v>88</v>
      </c>
      <c r="AV338" s="13" t="s">
        <v>88</v>
      </c>
      <c r="AW338" s="13" t="s">
        <v>34</v>
      </c>
      <c r="AX338" s="13" t="s">
        <v>78</v>
      </c>
      <c r="AY338" s="212" t="s">
        <v>163</v>
      </c>
    </row>
    <row r="339" spans="1:65" s="13" customFormat="1" ht="11.25">
      <c r="B339" s="201"/>
      <c r="C339" s="202"/>
      <c r="D339" s="203" t="s">
        <v>171</v>
      </c>
      <c r="E339" s="204" t="s">
        <v>1</v>
      </c>
      <c r="F339" s="205" t="s">
        <v>546</v>
      </c>
      <c r="G339" s="202"/>
      <c r="H339" s="206">
        <v>55</v>
      </c>
      <c r="I339" s="207"/>
      <c r="J339" s="202"/>
      <c r="K339" s="202"/>
      <c r="L339" s="208"/>
      <c r="M339" s="209"/>
      <c r="N339" s="210"/>
      <c r="O339" s="210"/>
      <c r="P339" s="210"/>
      <c r="Q339" s="210"/>
      <c r="R339" s="210"/>
      <c r="S339" s="210"/>
      <c r="T339" s="211"/>
      <c r="AT339" s="212" t="s">
        <v>171</v>
      </c>
      <c r="AU339" s="212" t="s">
        <v>88</v>
      </c>
      <c r="AV339" s="13" t="s">
        <v>88</v>
      </c>
      <c r="AW339" s="13" t="s">
        <v>34</v>
      </c>
      <c r="AX339" s="13" t="s">
        <v>78</v>
      </c>
      <c r="AY339" s="212" t="s">
        <v>163</v>
      </c>
    </row>
    <row r="340" spans="1:65" s="14" customFormat="1" ht="11.25">
      <c r="B340" s="228"/>
      <c r="C340" s="229"/>
      <c r="D340" s="203" t="s">
        <v>171</v>
      </c>
      <c r="E340" s="230" t="s">
        <v>1</v>
      </c>
      <c r="F340" s="231" t="s">
        <v>209</v>
      </c>
      <c r="G340" s="229"/>
      <c r="H340" s="232">
        <v>105</v>
      </c>
      <c r="I340" s="233"/>
      <c r="J340" s="229"/>
      <c r="K340" s="229"/>
      <c r="L340" s="234"/>
      <c r="M340" s="235"/>
      <c r="N340" s="236"/>
      <c r="O340" s="236"/>
      <c r="P340" s="236"/>
      <c r="Q340" s="236"/>
      <c r="R340" s="236"/>
      <c r="S340" s="236"/>
      <c r="T340" s="237"/>
      <c r="AT340" s="238" t="s">
        <v>171</v>
      </c>
      <c r="AU340" s="238" t="s">
        <v>88</v>
      </c>
      <c r="AV340" s="14" t="s">
        <v>169</v>
      </c>
      <c r="AW340" s="14" t="s">
        <v>34</v>
      </c>
      <c r="AX340" s="14" t="s">
        <v>86</v>
      </c>
      <c r="AY340" s="238" t="s">
        <v>163</v>
      </c>
    </row>
    <row r="341" spans="1:65" s="2" customFormat="1" ht="55.5" customHeight="1">
      <c r="A341" s="34"/>
      <c r="B341" s="35"/>
      <c r="C341" s="187" t="s">
        <v>547</v>
      </c>
      <c r="D341" s="187" t="s">
        <v>165</v>
      </c>
      <c r="E341" s="188" t="s">
        <v>548</v>
      </c>
      <c r="F341" s="189" t="s">
        <v>549</v>
      </c>
      <c r="G341" s="190" t="s">
        <v>550</v>
      </c>
      <c r="H341" s="191">
        <v>13</v>
      </c>
      <c r="I341" s="192"/>
      <c r="J341" s="193">
        <f>ROUND(I341*H341,2)</f>
        <v>0</v>
      </c>
      <c r="K341" s="194"/>
      <c r="L341" s="39"/>
      <c r="M341" s="195" t="s">
        <v>1</v>
      </c>
      <c r="N341" s="196" t="s">
        <v>43</v>
      </c>
      <c r="O341" s="71"/>
      <c r="P341" s="197">
        <f>O341*H341</f>
        <v>0</v>
      </c>
      <c r="Q341" s="197">
        <v>1.09E-3</v>
      </c>
      <c r="R341" s="197">
        <f>Q341*H341</f>
        <v>1.417E-2</v>
      </c>
      <c r="S341" s="197">
        <v>0</v>
      </c>
      <c r="T341" s="198">
        <f>S341*H341</f>
        <v>0</v>
      </c>
      <c r="U341" s="34"/>
      <c r="V341" s="34"/>
      <c r="W341" s="34"/>
      <c r="X341" s="34"/>
      <c r="Y341" s="34"/>
      <c r="Z341" s="34"/>
      <c r="AA341" s="34"/>
      <c r="AB341" s="34"/>
      <c r="AC341" s="34"/>
      <c r="AD341" s="34"/>
      <c r="AE341" s="34"/>
      <c r="AR341" s="199" t="s">
        <v>256</v>
      </c>
      <c r="AT341" s="199" t="s">
        <v>165</v>
      </c>
      <c r="AU341" s="199" t="s">
        <v>88</v>
      </c>
      <c r="AY341" s="17" t="s">
        <v>163</v>
      </c>
      <c r="BE341" s="200">
        <f>IF(N341="základní",J341,0)</f>
        <v>0</v>
      </c>
      <c r="BF341" s="200">
        <f>IF(N341="snížená",J341,0)</f>
        <v>0</v>
      </c>
      <c r="BG341" s="200">
        <f>IF(N341="zákl. přenesená",J341,0)</f>
        <v>0</v>
      </c>
      <c r="BH341" s="200">
        <f>IF(N341="sníž. přenesená",J341,0)</f>
        <v>0</v>
      </c>
      <c r="BI341" s="200">
        <f>IF(N341="nulová",J341,0)</f>
        <v>0</v>
      </c>
      <c r="BJ341" s="17" t="s">
        <v>86</v>
      </c>
      <c r="BK341" s="200">
        <f>ROUND(I341*H341,2)</f>
        <v>0</v>
      </c>
      <c r="BL341" s="17" t="s">
        <v>256</v>
      </c>
      <c r="BM341" s="199" t="s">
        <v>551</v>
      </c>
    </row>
    <row r="342" spans="1:65" s="13" customFormat="1" ht="11.25">
      <c r="B342" s="201"/>
      <c r="C342" s="202"/>
      <c r="D342" s="203" t="s">
        <v>171</v>
      </c>
      <c r="E342" s="204" t="s">
        <v>1</v>
      </c>
      <c r="F342" s="205" t="s">
        <v>552</v>
      </c>
      <c r="G342" s="202"/>
      <c r="H342" s="206">
        <v>3</v>
      </c>
      <c r="I342" s="207"/>
      <c r="J342" s="202"/>
      <c r="K342" s="202"/>
      <c r="L342" s="208"/>
      <c r="M342" s="209"/>
      <c r="N342" s="210"/>
      <c r="O342" s="210"/>
      <c r="P342" s="210"/>
      <c r="Q342" s="210"/>
      <c r="R342" s="210"/>
      <c r="S342" s="210"/>
      <c r="T342" s="211"/>
      <c r="AT342" s="212" t="s">
        <v>171</v>
      </c>
      <c r="AU342" s="212" t="s">
        <v>88</v>
      </c>
      <c r="AV342" s="13" t="s">
        <v>88</v>
      </c>
      <c r="AW342" s="13" t="s">
        <v>34</v>
      </c>
      <c r="AX342" s="13" t="s">
        <v>78</v>
      </c>
      <c r="AY342" s="212" t="s">
        <v>163</v>
      </c>
    </row>
    <row r="343" spans="1:65" s="13" customFormat="1" ht="11.25">
      <c r="B343" s="201"/>
      <c r="C343" s="202"/>
      <c r="D343" s="203" t="s">
        <v>171</v>
      </c>
      <c r="E343" s="204" t="s">
        <v>1</v>
      </c>
      <c r="F343" s="205" t="s">
        <v>553</v>
      </c>
      <c r="G343" s="202"/>
      <c r="H343" s="206">
        <v>2</v>
      </c>
      <c r="I343" s="207"/>
      <c r="J343" s="202"/>
      <c r="K343" s="202"/>
      <c r="L343" s="208"/>
      <c r="M343" s="209"/>
      <c r="N343" s="210"/>
      <c r="O343" s="210"/>
      <c r="P343" s="210"/>
      <c r="Q343" s="210"/>
      <c r="R343" s="210"/>
      <c r="S343" s="210"/>
      <c r="T343" s="211"/>
      <c r="AT343" s="212" t="s">
        <v>171</v>
      </c>
      <c r="AU343" s="212" t="s">
        <v>88</v>
      </c>
      <c r="AV343" s="13" t="s">
        <v>88</v>
      </c>
      <c r="AW343" s="13" t="s">
        <v>34</v>
      </c>
      <c r="AX343" s="13" t="s">
        <v>78</v>
      </c>
      <c r="AY343" s="212" t="s">
        <v>163</v>
      </c>
    </row>
    <row r="344" spans="1:65" s="13" customFormat="1" ht="11.25">
      <c r="B344" s="201"/>
      <c r="C344" s="202"/>
      <c r="D344" s="203" t="s">
        <v>171</v>
      </c>
      <c r="E344" s="204" t="s">
        <v>1</v>
      </c>
      <c r="F344" s="205" t="s">
        <v>554</v>
      </c>
      <c r="G344" s="202"/>
      <c r="H344" s="206">
        <v>2</v>
      </c>
      <c r="I344" s="207"/>
      <c r="J344" s="202"/>
      <c r="K344" s="202"/>
      <c r="L344" s="208"/>
      <c r="M344" s="209"/>
      <c r="N344" s="210"/>
      <c r="O344" s="210"/>
      <c r="P344" s="210"/>
      <c r="Q344" s="210"/>
      <c r="R344" s="210"/>
      <c r="S344" s="210"/>
      <c r="T344" s="211"/>
      <c r="AT344" s="212" t="s">
        <v>171</v>
      </c>
      <c r="AU344" s="212" t="s">
        <v>88</v>
      </c>
      <c r="AV344" s="13" t="s">
        <v>88</v>
      </c>
      <c r="AW344" s="13" t="s">
        <v>34</v>
      </c>
      <c r="AX344" s="13" t="s">
        <v>78</v>
      </c>
      <c r="AY344" s="212" t="s">
        <v>163</v>
      </c>
    </row>
    <row r="345" spans="1:65" s="13" customFormat="1" ht="11.25">
      <c r="B345" s="201"/>
      <c r="C345" s="202"/>
      <c r="D345" s="203" t="s">
        <v>171</v>
      </c>
      <c r="E345" s="204" t="s">
        <v>1</v>
      </c>
      <c r="F345" s="205" t="s">
        <v>555</v>
      </c>
      <c r="G345" s="202"/>
      <c r="H345" s="206">
        <v>5</v>
      </c>
      <c r="I345" s="207"/>
      <c r="J345" s="202"/>
      <c r="K345" s="202"/>
      <c r="L345" s="208"/>
      <c r="M345" s="209"/>
      <c r="N345" s="210"/>
      <c r="O345" s="210"/>
      <c r="P345" s="210"/>
      <c r="Q345" s="210"/>
      <c r="R345" s="210"/>
      <c r="S345" s="210"/>
      <c r="T345" s="211"/>
      <c r="AT345" s="212" t="s">
        <v>171</v>
      </c>
      <c r="AU345" s="212" t="s">
        <v>88</v>
      </c>
      <c r="AV345" s="13" t="s">
        <v>88</v>
      </c>
      <c r="AW345" s="13" t="s">
        <v>34</v>
      </c>
      <c r="AX345" s="13" t="s">
        <v>78</v>
      </c>
      <c r="AY345" s="212" t="s">
        <v>163</v>
      </c>
    </row>
    <row r="346" spans="1:65" s="13" customFormat="1" ht="11.25">
      <c r="B346" s="201"/>
      <c r="C346" s="202"/>
      <c r="D346" s="203" t="s">
        <v>171</v>
      </c>
      <c r="E346" s="204" t="s">
        <v>1</v>
      </c>
      <c r="F346" s="205" t="s">
        <v>556</v>
      </c>
      <c r="G346" s="202"/>
      <c r="H346" s="206">
        <v>1</v>
      </c>
      <c r="I346" s="207"/>
      <c r="J346" s="202"/>
      <c r="K346" s="202"/>
      <c r="L346" s="208"/>
      <c r="M346" s="209"/>
      <c r="N346" s="210"/>
      <c r="O346" s="210"/>
      <c r="P346" s="210"/>
      <c r="Q346" s="210"/>
      <c r="R346" s="210"/>
      <c r="S346" s="210"/>
      <c r="T346" s="211"/>
      <c r="AT346" s="212" t="s">
        <v>171</v>
      </c>
      <c r="AU346" s="212" t="s">
        <v>88</v>
      </c>
      <c r="AV346" s="13" t="s">
        <v>88</v>
      </c>
      <c r="AW346" s="13" t="s">
        <v>34</v>
      </c>
      <c r="AX346" s="13" t="s">
        <v>78</v>
      </c>
      <c r="AY346" s="212" t="s">
        <v>163</v>
      </c>
    </row>
    <row r="347" spans="1:65" s="14" customFormat="1" ht="11.25">
      <c r="B347" s="228"/>
      <c r="C347" s="229"/>
      <c r="D347" s="203" t="s">
        <v>171</v>
      </c>
      <c r="E347" s="230" t="s">
        <v>1</v>
      </c>
      <c r="F347" s="231" t="s">
        <v>209</v>
      </c>
      <c r="G347" s="229"/>
      <c r="H347" s="232">
        <v>13</v>
      </c>
      <c r="I347" s="233"/>
      <c r="J347" s="229"/>
      <c r="K347" s="229"/>
      <c r="L347" s="234"/>
      <c r="M347" s="235"/>
      <c r="N347" s="236"/>
      <c r="O347" s="236"/>
      <c r="P347" s="236"/>
      <c r="Q347" s="236"/>
      <c r="R347" s="236"/>
      <c r="S347" s="236"/>
      <c r="T347" s="237"/>
      <c r="AT347" s="238" t="s">
        <v>171</v>
      </c>
      <c r="AU347" s="238" t="s">
        <v>88</v>
      </c>
      <c r="AV347" s="14" t="s">
        <v>169</v>
      </c>
      <c r="AW347" s="14" t="s">
        <v>34</v>
      </c>
      <c r="AX347" s="14" t="s">
        <v>86</v>
      </c>
      <c r="AY347" s="238" t="s">
        <v>163</v>
      </c>
    </row>
    <row r="348" spans="1:65" s="2" customFormat="1" ht="62.65" customHeight="1">
      <c r="A348" s="34"/>
      <c r="B348" s="35"/>
      <c r="C348" s="187" t="s">
        <v>557</v>
      </c>
      <c r="D348" s="187" t="s">
        <v>165</v>
      </c>
      <c r="E348" s="188" t="s">
        <v>558</v>
      </c>
      <c r="F348" s="189" t="s">
        <v>559</v>
      </c>
      <c r="G348" s="190" t="s">
        <v>550</v>
      </c>
      <c r="H348" s="191">
        <v>2</v>
      </c>
      <c r="I348" s="192"/>
      <c r="J348" s="193">
        <f>ROUND(I348*H348,2)</f>
        <v>0</v>
      </c>
      <c r="K348" s="194"/>
      <c r="L348" s="39"/>
      <c r="M348" s="195" t="s">
        <v>1</v>
      </c>
      <c r="N348" s="196" t="s">
        <v>43</v>
      </c>
      <c r="O348" s="71"/>
      <c r="P348" s="197">
        <f>O348*H348</f>
        <v>0</v>
      </c>
      <c r="Q348" s="197">
        <v>1.09E-3</v>
      </c>
      <c r="R348" s="197">
        <f>Q348*H348</f>
        <v>2.1800000000000001E-3</v>
      </c>
      <c r="S348" s="197">
        <v>0</v>
      </c>
      <c r="T348" s="198">
        <f>S348*H348</f>
        <v>0</v>
      </c>
      <c r="U348" s="34"/>
      <c r="V348" s="34"/>
      <c r="W348" s="34"/>
      <c r="X348" s="34"/>
      <c r="Y348" s="34"/>
      <c r="Z348" s="34"/>
      <c r="AA348" s="34"/>
      <c r="AB348" s="34"/>
      <c r="AC348" s="34"/>
      <c r="AD348" s="34"/>
      <c r="AE348" s="34"/>
      <c r="AR348" s="199" t="s">
        <v>256</v>
      </c>
      <c r="AT348" s="199" t="s">
        <v>165</v>
      </c>
      <c r="AU348" s="199" t="s">
        <v>88</v>
      </c>
      <c r="AY348" s="17" t="s">
        <v>163</v>
      </c>
      <c r="BE348" s="200">
        <f>IF(N348="základní",J348,0)</f>
        <v>0</v>
      </c>
      <c r="BF348" s="200">
        <f>IF(N348="snížená",J348,0)</f>
        <v>0</v>
      </c>
      <c r="BG348" s="200">
        <f>IF(N348="zákl. přenesená",J348,0)</f>
        <v>0</v>
      </c>
      <c r="BH348" s="200">
        <f>IF(N348="sníž. přenesená",J348,0)</f>
        <v>0</v>
      </c>
      <c r="BI348" s="200">
        <f>IF(N348="nulová",J348,0)</f>
        <v>0</v>
      </c>
      <c r="BJ348" s="17" t="s">
        <v>86</v>
      </c>
      <c r="BK348" s="200">
        <f>ROUND(I348*H348,2)</f>
        <v>0</v>
      </c>
      <c r="BL348" s="17" t="s">
        <v>256</v>
      </c>
      <c r="BM348" s="199" t="s">
        <v>560</v>
      </c>
    </row>
    <row r="349" spans="1:65" s="13" customFormat="1" ht="11.25">
      <c r="B349" s="201"/>
      <c r="C349" s="202"/>
      <c r="D349" s="203" t="s">
        <v>171</v>
      </c>
      <c r="E349" s="204" t="s">
        <v>1</v>
      </c>
      <c r="F349" s="205" t="s">
        <v>561</v>
      </c>
      <c r="G349" s="202"/>
      <c r="H349" s="206">
        <v>2</v>
      </c>
      <c r="I349" s="207"/>
      <c r="J349" s="202"/>
      <c r="K349" s="202"/>
      <c r="L349" s="208"/>
      <c r="M349" s="209"/>
      <c r="N349" s="210"/>
      <c r="O349" s="210"/>
      <c r="P349" s="210"/>
      <c r="Q349" s="210"/>
      <c r="R349" s="210"/>
      <c r="S349" s="210"/>
      <c r="T349" s="211"/>
      <c r="AT349" s="212" t="s">
        <v>171</v>
      </c>
      <c r="AU349" s="212" t="s">
        <v>88</v>
      </c>
      <c r="AV349" s="13" t="s">
        <v>88</v>
      </c>
      <c r="AW349" s="13" t="s">
        <v>34</v>
      </c>
      <c r="AX349" s="13" t="s">
        <v>86</v>
      </c>
      <c r="AY349" s="212" t="s">
        <v>163</v>
      </c>
    </row>
    <row r="350" spans="1:65" s="2" customFormat="1" ht="55.5" customHeight="1">
      <c r="A350" s="34"/>
      <c r="B350" s="35"/>
      <c r="C350" s="187" t="s">
        <v>562</v>
      </c>
      <c r="D350" s="187" t="s">
        <v>165</v>
      </c>
      <c r="E350" s="188" t="s">
        <v>563</v>
      </c>
      <c r="F350" s="189" t="s">
        <v>564</v>
      </c>
      <c r="G350" s="190" t="s">
        <v>550</v>
      </c>
      <c r="H350" s="191">
        <v>3</v>
      </c>
      <c r="I350" s="192"/>
      <c r="J350" s="193">
        <f>ROUND(I350*H350,2)</f>
        <v>0</v>
      </c>
      <c r="K350" s="194"/>
      <c r="L350" s="39"/>
      <c r="M350" s="195" t="s">
        <v>1</v>
      </c>
      <c r="N350" s="196" t="s">
        <v>43</v>
      </c>
      <c r="O350" s="71"/>
      <c r="P350" s="197">
        <f>O350*H350</f>
        <v>0</v>
      </c>
      <c r="Q350" s="197">
        <v>1.09E-3</v>
      </c>
      <c r="R350" s="197">
        <f>Q350*H350</f>
        <v>3.2700000000000003E-3</v>
      </c>
      <c r="S350" s="197">
        <v>0</v>
      </c>
      <c r="T350" s="198">
        <f>S350*H350</f>
        <v>0</v>
      </c>
      <c r="U350" s="34"/>
      <c r="V350" s="34"/>
      <c r="W350" s="34"/>
      <c r="X350" s="34"/>
      <c r="Y350" s="34"/>
      <c r="Z350" s="34"/>
      <c r="AA350" s="34"/>
      <c r="AB350" s="34"/>
      <c r="AC350" s="34"/>
      <c r="AD350" s="34"/>
      <c r="AE350" s="34"/>
      <c r="AR350" s="199" t="s">
        <v>256</v>
      </c>
      <c r="AT350" s="199" t="s">
        <v>165</v>
      </c>
      <c r="AU350" s="199" t="s">
        <v>88</v>
      </c>
      <c r="AY350" s="17" t="s">
        <v>163</v>
      </c>
      <c r="BE350" s="200">
        <f>IF(N350="základní",J350,0)</f>
        <v>0</v>
      </c>
      <c r="BF350" s="200">
        <f>IF(N350="snížená",J350,0)</f>
        <v>0</v>
      </c>
      <c r="BG350" s="200">
        <f>IF(N350="zákl. přenesená",J350,0)</f>
        <v>0</v>
      </c>
      <c r="BH350" s="200">
        <f>IF(N350="sníž. přenesená",J350,0)</f>
        <v>0</v>
      </c>
      <c r="BI350" s="200">
        <f>IF(N350="nulová",J350,0)</f>
        <v>0</v>
      </c>
      <c r="BJ350" s="17" t="s">
        <v>86</v>
      </c>
      <c r="BK350" s="200">
        <f>ROUND(I350*H350,2)</f>
        <v>0</v>
      </c>
      <c r="BL350" s="17" t="s">
        <v>256</v>
      </c>
      <c r="BM350" s="199" t="s">
        <v>565</v>
      </c>
    </row>
    <row r="351" spans="1:65" s="13" customFormat="1" ht="11.25">
      <c r="B351" s="201"/>
      <c r="C351" s="202"/>
      <c r="D351" s="203" t="s">
        <v>171</v>
      </c>
      <c r="E351" s="204" t="s">
        <v>1</v>
      </c>
      <c r="F351" s="205" t="s">
        <v>566</v>
      </c>
      <c r="G351" s="202"/>
      <c r="H351" s="206">
        <v>2</v>
      </c>
      <c r="I351" s="207"/>
      <c r="J351" s="202"/>
      <c r="K351" s="202"/>
      <c r="L351" s="208"/>
      <c r="M351" s="209"/>
      <c r="N351" s="210"/>
      <c r="O351" s="210"/>
      <c r="P351" s="210"/>
      <c r="Q351" s="210"/>
      <c r="R351" s="210"/>
      <c r="S351" s="210"/>
      <c r="T351" s="211"/>
      <c r="AT351" s="212" t="s">
        <v>171</v>
      </c>
      <c r="AU351" s="212" t="s">
        <v>88</v>
      </c>
      <c r="AV351" s="13" t="s">
        <v>88</v>
      </c>
      <c r="AW351" s="13" t="s">
        <v>34</v>
      </c>
      <c r="AX351" s="13" t="s">
        <v>78</v>
      </c>
      <c r="AY351" s="212" t="s">
        <v>163</v>
      </c>
    </row>
    <row r="352" spans="1:65" s="13" customFormat="1" ht="11.25">
      <c r="B352" s="201"/>
      <c r="C352" s="202"/>
      <c r="D352" s="203" t="s">
        <v>171</v>
      </c>
      <c r="E352" s="204" t="s">
        <v>1</v>
      </c>
      <c r="F352" s="205" t="s">
        <v>567</v>
      </c>
      <c r="G352" s="202"/>
      <c r="H352" s="206">
        <v>1</v>
      </c>
      <c r="I352" s="207"/>
      <c r="J352" s="202"/>
      <c r="K352" s="202"/>
      <c r="L352" s="208"/>
      <c r="M352" s="209"/>
      <c r="N352" s="210"/>
      <c r="O352" s="210"/>
      <c r="P352" s="210"/>
      <c r="Q352" s="210"/>
      <c r="R352" s="210"/>
      <c r="S352" s="210"/>
      <c r="T352" s="211"/>
      <c r="AT352" s="212" t="s">
        <v>171</v>
      </c>
      <c r="AU352" s="212" t="s">
        <v>88</v>
      </c>
      <c r="AV352" s="13" t="s">
        <v>88</v>
      </c>
      <c r="AW352" s="13" t="s">
        <v>34</v>
      </c>
      <c r="AX352" s="13" t="s">
        <v>78</v>
      </c>
      <c r="AY352" s="212" t="s">
        <v>163</v>
      </c>
    </row>
    <row r="353" spans="1:65" s="14" customFormat="1" ht="11.25">
      <c r="B353" s="228"/>
      <c r="C353" s="229"/>
      <c r="D353" s="203" t="s">
        <v>171</v>
      </c>
      <c r="E353" s="230" t="s">
        <v>1</v>
      </c>
      <c r="F353" s="231" t="s">
        <v>209</v>
      </c>
      <c r="G353" s="229"/>
      <c r="H353" s="232">
        <v>3</v>
      </c>
      <c r="I353" s="233"/>
      <c r="J353" s="229"/>
      <c r="K353" s="229"/>
      <c r="L353" s="234"/>
      <c r="M353" s="235"/>
      <c r="N353" s="236"/>
      <c r="O353" s="236"/>
      <c r="P353" s="236"/>
      <c r="Q353" s="236"/>
      <c r="R353" s="236"/>
      <c r="S353" s="236"/>
      <c r="T353" s="237"/>
      <c r="AT353" s="238" t="s">
        <v>171</v>
      </c>
      <c r="AU353" s="238" t="s">
        <v>88</v>
      </c>
      <c r="AV353" s="14" t="s">
        <v>169</v>
      </c>
      <c r="AW353" s="14" t="s">
        <v>34</v>
      </c>
      <c r="AX353" s="14" t="s">
        <v>86</v>
      </c>
      <c r="AY353" s="238" t="s">
        <v>163</v>
      </c>
    </row>
    <row r="354" spans="1:65" s="2" customFormat="1" ht="33" customHeight="1">
      <c r="A354" s="34"/>
      <c r="B354" s="35"/>
      <c r="C354" s="187" t="s">
        <v>568</v>
      </c>
      <c r="D354" s="187" t="s">
        <v>165</v>
      </c>
      <c r="E354" s="188" t="s">
        <v>569</v>
      </c>
      <c r="F354" s="189" t="s">
        <v>570</v>
      </c>
      <c r="G354" s="190" t="s">
        <v>259</v>
      </c>
      <c r="H354" s="191">
        <v>50</v>
      </c>
      <c r="I354" s="192"/>
      <c r="J354" s="193">
        <f>ROUND(I354*H354,2)</f>
        <v>0</v>
      </c>
      <c r="K354" s="194"/>
      <c r="L354" s="39"/>
      <c r="M354" s="195" t="s">
        <v>1</v>
      </c>
      <c r="N354" s="196" t="s">
        <v>43</v>
      </c>
      <c r="O354" s="71"/>
      <c r="P354" s="197">
        <f>O354*H354</f>
        <v>0</v>
      </c>
      <c r="Q354" s="197">
        <v>1.1999999999999999E-3</v>
      </c>
      <c r="R354" s="197">
        <f>Q354*H354</f>
        <v>0.06</v>
      </c>
      <c r="S354" s="197">
        <v>0</v>
      </c>
      <c r="T354" s="198">
        <f>S354*H354</f>
        <v>0</v>
      </c>
      <c r="U354" s="34"/>
      <c r="V354" s="34"/>
      <c r="W354" s="34"/>
      <c r="X354" s="34"/>
      <c r="Y354" s="34"/>
      <c r="Z354" s="34"/>
      <c r="AA354" s="34"/>
      <c r="AB354" s="34"/>
      <c r="AC354" s="34"/>
      <c r="AD354" s="34"/>
      <c r="AE354" s="34"/>
      <c r="AR354" s="199" t="s">
        <v>256</v>
      </c>
      <c r="AT354" s="199" t="s">
        <v>165</v>
      </c>
      <c r="AU354" s="199" t="s">
        <v>88</v>
      </c>
      <c r="AY354" s="17" t="s">
        <v>163</v>
      </c>
      <c r="BE354" s="200">
        <f>IF(N354="základní",J354,0)</f>
        <v>0</v>
      </c>
      <c r="BF354" s="200">
        <f>IF(N354="snížená",J354,0)</f>
        <v>0</v>
      </c>
      <c r="BG354" s="200">
        <f>IF(N354="zákl. přenesená",J354,0)</f>
        <v>0</v>
      </c>
      <c r="BH354" s="200">
        <f>IF(N354="sníž. přenesená",J354,0)</f>
        <v>0</v>
      </c>
      <c r="BI354" s="200">
        <f>IF(N354="nulová",J354,0)</f>
        <v>0</v>
      </c>
      <c r="BJ354" s="17" t="s">
        <v>86</v>
      </c>
      <c r="BK354" s="200">
        <f>ROUND(I354*H354,2)</f>
        <v>0</v>
      </c>
      <c r="BL354" s="17" t="s">
        <v>256</v>
      </c>
      <c r="BM354" s="199" t="s">
        <v>571</v>
      </c>
    </row>
    <row r="355" spans="1:65" s="13" customFormat="1" ht="11.25">
      <c r="B355" s="201"/>
      <c r="C355" s="202"/>
      <c r="D355" s="203" t="s">
        <v>171</v>
      </c>
      <c r="E355" s="204" t="s">
        <v>1</v>
      </c>
      <c r="F355" s="205" t="s">
        <v>572</v>
      </c>
      <c r="G355" s="202"/>
      <c r="H355" s="206">
        <v>50</v>
      </c>
      <c r="I355" s="207"/>
      <c r="J355" s="202"/>
      <c r="K355" s="202"/>
      <c r="L355" s="208"/>
      <c r="M355" s="209"/>
      <c r="N355" s="210"/>
      <c r="O355" s="210"/>
      <c r="P355" s="210"/>
      <c r="Q355" s="210"/>
      <c r="R355" s="210"/>
      <c r="S355" s="210"/>
      <c r="T355" s="211"/>
      <c r="AT355" s="212" t="s">
        <v>171</v>
      </c>
      <c r="AU355" s="212" t="s">
        <v>88</v>
      </c>
      <c r="AV355" s="13" t="s">
        <v>88</v>
      </c>
      <c r="AW355" s="13" t="s">
        <v>34</v>
      </c>
      <c r="AX355" s="13" t="s">
        <v>86</v>
      </c>
      <c r="AY355" s="212" t="s">
        <v>163</v>
      </c>
    </row>
    <row r="356" spans="1:65" s="2" customFormat="1" ht="37.9" customHeight="1">
      <c r="A356" s="34"/>
      <c r="B356" s="35"/>
      <c r="C356" s="187" t="s">
        <v>573</v>
      </c>
      <c r="D356" s="187" t="s">
        <v>165</v>
      </c>
      <c r="E356" s="188" t="s">
        <v>574</v>
      </c>
      <c r="F356" s="189" t="s">
        <v>575</v>
      </c>
      <c r="G356" s="190" t="s">
        <v>175</v>
      </c>
      <c r="H356" s="191">
        <v>5</v>
      </c>
      <c r="I356" s="192"/>
      <c r="J356" s="193">
        <f>ROUND(I356*H356,2)</f>
        <v>0</v>
      </c>
      <c r="K356" s="194"/>
      <c r="L356" s="39"/>
      <c r="M356" s="195" t="s">
        <v>1</v>
      </c>
      <c r="N356" s="196" t="s">
        <v>43</v>
      </c>
      <c r="O356" s="71"/>
      <c r="P356" s="197">
        <f>O356*H356</f>
        <v>0</v>
      </c>
      <c r="Q356" s="197">
        <v>1.1199999999999999E-3</v>
      </c>
      <c r="R356" s="197">
        <f>Q356*H356</f>
        <v>5.5999999999999991E-3</v>
      </c>
      <c r="S356" s="197">
        <v>0</v>
      </c>
      <c r="T356" s="198">
        <f>S356*H356</f>
        <v>0</v>
      </c>
      <c r="U356" s="34"/>
      <c r="V356" s="34"/>
      <c r="W356" s="34"/>
      <c r="X356" s="34"/>
      <c r="Y356" s="34"/>
      <c r="Z356" s="34"/>
      <c r="AA356" s="34"/>
      <c r="AB356" s="34"/>
      <c r="AC356" s="34"/>
      <c r="AD356" s="34"/>
      <c r="AE356" s="34"/>
      <c r="AR356" s="199" t="s">
        <v>256</v>
      </c>
      <c r="AT356" s="199" t="s">
        <v>165</v>
      </c>
      <c r="AU356" s="199" t="s">
        <v>88</v>
      </c>
      <c r="AY356" s="17" t="s">
        <v>163</v>
      </c>
      <c r="BE356" s="200">
        <f>IF(N356="základní",J356,0)</f>
        <v>0</v>
      </c>
      <c r="BF356" s="200">
        <f>IF(N356="snížená",J356,0)</f>
        <v>0</v>
      </c>
      <c r="BG356" s="200">
        <f>IF(N356="zákl. přenesená",J356,0)</f>
        <v>0</v>
      </c>
      <c r="BH356" s="200">
        <f>IF(N356="sníž. přenesená",J356,0)</f>
        <v>0</v>
      </c>
      <c r="BI356" s="200">
        <f>IF(N356="nulová",J356,0)</f>
        <v>0</v>
      </c>
      <c r="BJ356" s="17" t="s">
        <v>86</v>
      </c>
      <c r="BK356" s="200">
        <f>ROUND(I356*H356,2)</f>
        <v>0</v>
      </c>
      <c r="BL356" s="17" t="s">
        <v>256</v>
      </c>
      <c r="BM356" s="199" t="s">
        <v>576</v>
      </c>
    </row>
    <row r="357" spans="1:65" s="2" customFormat="1" ht="24.2" customHeight="1">
      <c r="A357" s="34"/>
      <c r="B357" s="35"/>
      <c r="C357" s="187" t="s">
        <v>577</v>
      </c>
      <c r="D357" s="187" t="s">
        <v>165</v>
      </c>
      <c r="E357" s="188" t="s">
        <v>578</v>
      </c>
      <c r="F357" s="189" t="s">
        <v>579</v>
      </c>
      <c r="G357" s="190" t="s">
        <v>537</v>
      </c>
      <c r="H357" s="239"/>
      <c r="I357" s="192"/>
      <c r="J357" s="193">
        <f>ROUND(I357*H357,2)</f>
        <v>0</v>
      </c>
      <c r="K357" s="194"/>
      <c r="L357" s="39"/>
      <c r="M357" s="195" t="s">
        <v>1</v>
      </c>
      <c r="N357" s="196" t="s">
        <v>43</v>
      </c>
      <c r="O357" s="71"/>
      <c r="P357" s="197">
        <f>O357*H357</f>
        <v>0</v>
      </c>
      <c r="Q357" s="197">
        <v>0</v>
      </c>
      <c r="R357" s="197">
        <f>Q357*H357</f>
        <v>0</v>
      </c>
      <c r="S357" s="197">
        <v>0</v>
      </c>
      <c r="T357" s="198">
        <f>S357*H357</f>
        <v>0</v>
      </c>
      <c r="U357" s="34"/>
      <c r="V357" s="34"/>
      <c r="W357" s="34"/>
      <c r="X357" s="34"/>
      <c r="Y357" s="34"/>
      <c r="Z357" s="34"/>
      <c r="AA357" s="34"/>
      <c r="AB357" s="34"/>
      <c r="AC357" s="34"/>
      <c r="AD357" s="34"/>
      <c r="AE357" s="34"/>
      <c r="AR357" s="199" t="s">
        <v>256</v>
      </c>
      <c r="AT357" s="199" t="s">
        <v>165</v>
      </c>
      <c r="AU357" s="199" t="s">
        <v>88</v>
      </c>
      <c r="AY357" s="17" t="s">
        <v>163</v>
      </c>
      <c r="BE357" s="200">
        <f>IF(N357="základní",J357,0)</f>
        <v>0</v>
      </c>
      <c r="BF357" s="200">
        <f>IF(N357="snížená",J357,0)</f>
        <v>0</v>
      </c>
      <c r="BG357" s="200">
        <f>IF(N357="zákl. přenesená",J357,0)</f>
        <v>0</v>
      </c>
      <c r="BH357" s="200">
        <f>IF(N357="sníž. přenesená",J357,0)</f>
        <v>0</v>
      </c>
      <c r="BI357" s="200">
        <f>IF(N357="nulová",J357,0)</f>
        <v>0</v>
      </c>
      <c r="BJ357" s="17" t="s">
        <v>86</v>
      </c>
      <c r="BK357" s="200">
        <f>ROUND(I357*H357,2)</f>
        <v>0</v>
      </c>
      <c r="BL357" s="17" t="s">
        <v>256</v>
      </c>
      <c r="BM357" s="199" t="s">
        <v>580</v>
      </c>
    </row>
    <row r="358" spans="1:65" s="12" customFormat="1" ht="22.9" customHeight="1">
      <c r="B358" s="171"/>
      <c r="C358" s="172"/>
      <c r="D358" s="173" t="s">
        <v>77</v>
      </c>
      <c r="E358" s="185" t="s">
        <v>581</v>
      </c>
      <c r="F358" s="185" t="s">
        <v>582</v>
      </c>
      <c r="G358" s="172"/>
      <c r="H358" s="172"/>
      <c r="I358" s="175"/>
      <c r="J358" s="186">
        <f>BK358</f>
        <v>0</v>
      </c>
      <c r="K358" s="172"/>
      <c r="L358" s="177"/>
      <c r="M358" s="178"/>
      <c r="N358" s="179"/>
      <c r="O358" s="179"/>
      <c r="P358" s="180">
        <f>SUM(P359:P370)</f>
        <v>0</v>
      </c>
      <c r="Q358" s="179"/>
      <c r="R358" s="180">
        <f>SUM(R359:R370)</f>
        <v>3.8919999999999996E-2</v>
      </c>
      <c r="S358" s="179"/>
      <c r="T358" s="181">
        <f>SUM(T359:T370)</f>
        <v>0.38339999999999996</v>
      </c>
      <c r="AR358" s="182" t="s">
        <v>88</v>
      </c>
      <c r="AT358" s="183" t="s">
        <v>77</v>
      </c>
      <c r="AU358" s="183" t="s">
        <v>86</v>
      </c>
      <c r="AY358" s="182" t="s">
        <v>163</v>
      </c>
      <c r="BK358" s="184">
        <f>SUM(BK359:BK370)</f>
        <v>0</v>
      </c>
    </row>
    <row r="359" spans="1:65" s="2" customFormat="1" ht="16.5" customHeight="1">
      <c r="A359" s="34"/>
      <c r="B359" s="35"/>
      <c r="C359" s="187" t="s">
        <v>583</v>
      </c>
      <c r="D359" s="187" t="s">
        <v>165</v>
      </c>
      <c r="E359" s="188" t="s">
        <v>584</v>
      </c>
      <c r="F359" s="189" t="s">
        <v>585</v>
      </c>
      <c r="G359" s="190" t="s">
        <v>550</v>
      </c>
      <c r="H359" s="191">
        <v>1</v>
      </c>
      <c r="I359" s="192"/>
      <c r="J359" s="193">
        <f>ROUND(I359*H359,2)</f>
        <v>0</v>
      </c>
      <c r="K359" s="194"/>
      <c r="L359" s="39"/>
      <c r="M359" s="195" t="s">
        <v>1</v>
      </c>
      <c r="N359" s="196" t="s">
        <v>43</v>
      </c>
      <c r="O359" s="71"/>
      <c r="P359" s="197">
        <f>O359*H359</f>
        <v>0</v>
      </c>
      <c r="Q359" s="197">
        <v>1.188E-2</v>
      </c>
      <c r="R359" s="197">
        <f>Q359*H359</f>
        <v>1.188E-2</v>
      </c>
      <c r="S359" s="197">
        <v>0</v>
      </c>
      <c r="T359" s="198">
        <f>S359*H359</f>
        <v>0</v>
      </c>
      <c r="U359" s="34"/>
      <c r="V359" s="34"/>
      <c r="W359" s="34"/>
      <c r="X359" s="34"/>
      <c r="Y359" s="34"/>
      <c r="Z359" s="34"/>
      <c r="AA359" s="34"/>
      <c r="AB359" s="34"/>
      <c r="AC359" s="34"/>
      <c r="AD359" s="34"/>
      <c r="AE359" s="34"/>
      <c r="AR359" s="199" t="s">
        <v>256</v>
      </c>
      <c r="AT359" s="199" t="s">
        <v>165</v>
      </c>
      <c r="AU359" s="199" t="s">
        <v>88</v>
      </c>
      <c r="AY359" s="17" t="s">
        <v>163</v>
      </c>
      <c r="BE359" s="200">
        <f>IF(N359="základní",J359,0)</f>
        <v>0</v>
      </c>
      <c r="BF359" s="200">
        <f>IF(N359="snížená",J359,0)</f>
        <v>0</v>
      </c>
      <c r="BG359" s="200">
        <f>IF(N359="zákl. přenesená",J359,0)</f>
        <v>0</v>
      </c>
      <c r="BH359" s="200">
        <f>IF(N359="sníž. přenesená",J359,0)</f>
        <v>0</v>
      </c>
      <c r="BI359" s="200">
        <f>IF(N359="nulová",J359,0)</f>
        <v>0</v>
      </c>
      <c r="BJ359" s="17" t="s">
        <v>86</v>
      </c>
      <c r="BK359" s="200">
        <f>ROUND(I359*H359,2)</f>
        <v>0</v>
      </c>
      <c r="BL359" s="17" t="s">
        <v>256</v>
      </c>
      <c r="BM359" s="199" t="s">
        <v>586</v>
      </c>
    </row>
    <row r="360" spans="1:65" s="2" customFormat="1" ht="44.25" customHeight="1">
      <c r="A360" s="34"/>
      <c r="B360" s="35"/>
      <c r="C360" s="187" t="s">
        <v>587</v>
      </c>
      <c r="D360" s="187" t="s">
        <v>165</v>
      </c>
      <c r="E360" s="188" t="s">
        <v>588</v>
      </c>
      <c r="F360" s="189" t="s">
        <v>589</v>
      </c>
      <c r="G360" s="190" t="s">
        <v>259</v>
      </c>
      <c r="H360" s="191">
        <v>180</v>
      </c>
      <c r="I360" s="192"/>
      <c r="J360" s="193">
        <f>ROUND(I360*H360,2)</f>
        <v>0</v>
      </c>
      <c r="K360" s="194"/>
      <c r="L360" s="39"/>
      <c r="M360" s="195" t="s">
        <v>1</v>
      </c>
      <c r="N360" s="196" t="s">
        <v>43</v>
      </c>
      <c r="O360" s="71"/>
      <c r="P360" s="197">
        <f>O360*H360</f>
        <v>0</v>
      </c>
      <c r="Q360" s="197">
        <v>0</v>
      </c>
      <c r="R360" s="197">
        <f>Q360*H360</f>
        <v>0</v>
      </c>
      <c r="S360" s="197">
        <v>2.1299999999999999E-3</v>
      </c>
      <c r="T360" s="198">
        <f>S360*H360</f>
        <v>0.38339999999999996</v>
      </c>
      <c r="U360" s="34"/>
      <c r="V360" s="34"/>
      <c r="W360" s="34"/>
      <c r="X360" s="34"/>
      <c r="Y360" s="34"/>
      <c r="Z360" s="34"/>
      <c r="AA360" s="34"/>
      <c r="AB360" s="34"/>
      <c r="AC360" s="34"/>
      <c r="AD360" s="34"/>
      <c r="AE360" s="34"/>
      <c r="AR360" s="199" t="s">
        <v>256</v>
      </c>
      <c r="AT360" s="199" t="s">
        <v>165</v>
      </c>
      <c r="AU360" s="199" t="s">
        <v>88</v>
      </c>
      <c r="AY360" s="17" t="s">
        <v>163</v>
      </c>
      <c r="BE360" s="200">
        <f>IF(N360="základní",J360,0)</f>
        <v>0</v>
      </c>
      <c r="BF360" s="200">
        <f>IF(N360="snížená",J360,0)</f>
        <v>0</v>
      </c>
      <c r="BG360" s="200">
        <f>IF(N360="zákl. přenesená",J360,0)</f>
        <v>0</v>
      </c>
      <c r="BH360" s="200">
        <f>IF(N360="sníž. přenesená",J360,0)</f>
        <v>0</v>
      </c>
      <c r="BI360" s="200">
        <f>IF(N360="nulová",J360,0)</f>
        <v>0</v>
      </c>
      <c r="BJ360" s="17" t="s">
        <v>86</v>
      </c>
      <c r="BK360" s="200">
        <f>ROUND(I360*H360,2)</f>
        <v>0</v>
      </c>
      <c r="BL360" s="17" t="s">
        <v>256</v>
      </c>
      <c r="BM360" s="199" t="s">
        <v>590</v>
      </c>
    </row>
    <row r="361" spans="1:65" s="2" customFormat="1" ht="24.2" customHeight="1">
      <c r="A361" s="34"/>
      <c r="B361" s="35"/>
      <c r="C361" s="187" t="s">
        <v>591</v>
      </c>
      <c r="D361" s="187" t="s">
        <v>165</v>
      </c>
      <c r="E361" s="188" t="s">
        <v>592</v>
      </c>
      <c r="F361" s="189" t="s">
        <v>593</v>
      </c>
      <c r="G361" s="190" t="s">
        <v>550</v>
      </c>
      <c r="H361" s="191">
        <v>2</v>
      </c>
      <c r="I361" s="192"/>
      <c r="J361" s="193">
        <f>ROUND(I361*H361,2)</f>
        <v>0</v>
      </c>
      <c r="K361" s="194"/>
      <c r="L361" s="39"/>
      <c r="M361" s="195" t="s">
        <v>1</v>
      </c>
      <c r="N361" s="196" t="s">
        <v>43</v>
      </c>
      <c r="O361" s="71"/>
      <c r="P361" s="197">
        <f>O361*H361</f>
        <v>0</v>
      </c>
      <c r="Q361" s="197">
        <v>4.4999999999999999E-4</v>
      </c>
      <c r="R361" s="197">
        <f>Q361*H361</f>
        <v>8.9999999999999998E-4</v>
      </c>
      <c r="S361" s="197">
        <v>0</v>
      </c>
      <c r="T361" s="198">
        <f>S361*H361</f>
        <v>0</v>
      </c>
      <c r="U361" s="34"/>
      <c r="V361" s="34"/>
      <c r="W361" s="34"/>
      <c r="X361" s="34"/>
      <c r="Y361" s="34"/>
      <c r="Z361" s="34"/>
      <c r="AA361" s="34"/>
      <c r="AB361" s="34"/>
      <c r="AC361" s="34"/>
      <c r="AD361" s="34"/>
      <c r="AE361" s="34"/>
      <c r="AR361" s="199" t="s">
        <v>256</v>
      </c>
      <c r="AT361" s="199" t="s">
        <v>165</v>
      </c>
      <c r="AU361" s="199" t="s">
        <v>88</v>
      </c>
      <c r="AY361" s="17" t="s">
        <v>163</v>
      </c>
      <c r="BE361" s="200">
        <f>IF(N361="základní",J361,0)</f>
        <v>0</v>
      </c>
      <c r="BF361" s="200">
        <f>IF(N361="snížená",J361,0)</f>
        <v>0</v>
      </c>
      <c r="BG361" s="200">
        <f>IF(N361="zákl. přenesená",J361,0)</f>
        <v>0</v>
      </c>
      <c r="BH361" s="200">
        <f>IF(N361="sníž. přenesená",J361,0)</f>
        <v>0</v>
      </c>
      <c r="BI361" s="200">
        <f>IF(N361="nulová",J361,0)</f>
        <v>0</v>
      </c>
      <c r="BJ361" s="17" t="s">
        <v>86</v>
      </c>
      <c r="BK361" s="200">
        <f>ROUND(I361*H361,2)</f>
        <v>0</v>
      </c>
      <c r="BL361" s="17" t="s">
        <v>256</v>
      </c>
      <c r="BM361" s="199" t="s">
        <v>594</v>
      </c>
    </row>
    <row r="362" spans="1:65" s="2" customFormat="1" ht="39">
      <c r="A362" s="34"/>
      <c r="B362" s="35"/>
      <c r="C362" s="36"/>
      <c r="D362" s="203" t="s">
        <v>191</v>
      </c>
      <c r="E362" s="36"/>
      <c r="F362" s="224" t="s">
        <v>595</v>
      </c>
      <c r="G362" s="36"/>
      <c r="H362" s="36"/>
      <c r="I362" s="225"/>
      <c r="J362" s="36"/>
      <c r="K362" s="36"/>
      <c r="L362" s="39"/>
      <c r="M362" s="226"/>
      <c r="N362" s="227"/>
      <c r="O362" s="71"/>
      <c r="P362" s="71"/>
      <c r="Q362" s="71"/>
      <c r="R362" s="71"/>
      <c r="S362" s="71"/>
      <c r="T362" s="72"/>
      <c r="U362" s="34"/>
      <c r="V362" s="34"/>
      <c r="W362" s="34"/>
      <c r="X362" s="34"/>
      <c r="Y362" s="34"/>
      <c r="Z362" s="34"/>
      <c r="AA362" s="34"/>
      <c r="AB362" s="34"/>
      <c r="AC362" s="34"/>
      <c r="AD362" s="34"/>
      <c r="AE362" s="34"/>
      <c r="AT362" s="17" t="s">
        <v>191</v>
      </c>
      <c r="AU362" s="17" t="s">
        <v>88</v>
      </c>
    </row>
    <row r="363" spans="1:65" s="13" customFormat="1" ht="11.25">
      <c r="B363" s="201"/>
      <c r="C363" s="202"/>
      <c r="D363" s="203" t="s">
        <v>171</v>
      </c>
      <c r="E363" s="204" t="s">
        <v>1</v>
      </c>
      <c r="F363" s="205" t="s">
        <v>596</v>
      </c>
      <c r="G363" s="202"/>
      <c r="H363" s="206">
        <v>2</v>
      </c>
      <c r="I363" s="207"/>
      <c r="J363" s="202"/>
      <c r="K363" s="202"/>
      <c r="L363" s="208"/>
      <c r="M363" s="209"/>
      <c r="N363" s="210"/>
      <c r="O363" s="210"/>
      <c r="P363" s="210"/>
      <c r="Q363" s="210"/>
      <c r="R363" s="210"/>
      <c r="S363" s="210"/>
      <c r="T363" s="211"/>
      <c r="AT363" s="212" t="s">
        <v>171</v>
      </c>
      <c r="AU363" s="212" t="s">
        <v>88</v>
      </c>
      <c r="AV363" s="13" t="s">
        <v>88</v>
      </c>
      <c r="AW363" s="13" t="s">
        <v>34</v>
      </c>
      <c r="AX363" s="13" t="s">
        <v>86</v>
      </c>
      <c r="AY363" s="212" t="s">
        <v>163</v>
      </c>
    </row>
    <row r="364" spans="1:65" s="2" customFormat="1" ht="33" customHeight="1">
      <c r="A364" s="34"/>
      <c r="B364" s="35"/>
      <c r="C364" s="187" t="s">
        <v>597</v>
      </c>
      <c r="D364" s="187" t="s">
        <v>165</v>
      </c>
      <c r="E364" s="188" t="s">
        <v>598</v>
      </c>
      <c r="F364" s="189" t="s">
        <v>599</v>
      </c>
      <c r="G364" s="190" t="s">
        <v>175</v>
      </c>
      <c r="H364" s="191">
        <v>2</v>
      </c>
      <c r="I364" s="192"/>
      <c r="J364" s="193">
        <f>ROUND(I364*H364,2)</f>
        <v>0</v>
      </c>
      <c r="K364" s="194"/>
      <c r="L364" s="39"/>
      <c r="M364" s="195" t="s">
        <v>1</v>
      </c>
      <c r="N364" s="196" t="s">
        <v>43</v>
      </c>
      <c r="O364" s="71"/>
      <c r="P364" s="197">
        <f>O364*H364</f>
        <v>0</v>
      </c>
      <c r="Q364" s="197">
        <v>1.2700000000000001E-3</v>
      </c>
      <c r="R364" s="197">
        <f>Q364*H364</f>
        <v>2.5400000000000002E-3</v>
      </c>
      <c r="S364" s="197">
        <v>0</v>
      </c>
      <c r="T364" s="198">
        <f>S364*H364</f>
        <v>0</v>
      </c>
      <c r="U364" s="34"/>
      <c r="V364" s="34"/>
      <c r="W364" s="34"/>
      <c r="X364" s="34"/>
      <c r="Y364" s="34"/>
      <c r="Z364" s="34"/>
      <c r="AA364" s="34"/>
      <c r="AB364" s="34"/>
      <c r="AC364" s="34"/>
      <c r="AD364" s="34"/>
      <c r="AE364" s="34"/>
      <c r="AR364" s="199" t="s">
        <v>256</v>
      </c>
      <c r="AT364" s="199" t="s">
        <v>165</v>
      </c>
      <c r="AU364" s="199" t="s">
        <v>88</v>
      </c>
      <c r="AY364" s="17" t="s">
        <v>163</v>
      </c>
      <c r="BE364" s="200">
        <f>IF(N364="základní",J364,0)</f>
        <v>0</v>
      </c>
      <c r="BF364" s="200">
        <f>IF(N364="snížená",J364,0)</f>
        <v>0</v>
      </c>
      <c r="BG364" s="200">
        <f>IF(N364="zákl. přenesená",J364,0)</f>
        <v>0</v>
      </c>
      <c r="BH364" s="200">
        <f>IF(N364="sníž. přenesená",J364,0)</f>
        <v>0</v>
      </c>
      <c r="BI364" s="200">
        <f>IF(N364="nulová",J364,0)</f>
        <v>0</v>
      </c>
      <c r="BJ364" s="17" t="s">
        <v>86</v>
      </c>
      <c r="BK364" s="200">
        <f>ROUND(I364*H364,2)</f>
        <v>0</v>
      </c>
      <c r="BL364" s="17" t="s">
        <v>256</v>
      </c>
      <c r="BM364" s="199" t="s">
        <v>600</v>
      </c>
    </row>
    <row r="365" spans="1:65" s="2" customFormat="1" ht="16.5" customHeight="1">
      <c r="A365" s="34"/>
      <c r="B365" s="35"/>
      <c r="C365" s="187" t="s">
        <v>601</v>
      </c>
      <c r="D365" s="187" t="s">
        <v>165</v>
      </c>
      <c r="E365" s="188" t="s">
        <v>602</v>
      </c>
      <c r="F365" s="189" t="s">
        <v>603</v>
      </c>
      <c r="G365" s="190" t="s">
        <v>550</v>
      </c>
      <c r="H365" s="191">
        <v>2</v>
      </c>
      <c r="I365" s="192"/>
      <c r="J365" s="193">
        <f>ROUND(I365*H365,2)</f>
        <v>0</v>
      </c>
      <c r="K365" s="194"/>
      <c r="L365" s="39"/>
      <c r="M365" s="195" t="s">
        <v>1</v>
      </c>
      <c r="N365" s="196" t="s">
        <v>43</v>
      </c>
      <c r="O365" s="71"/>
      <c r="P365" s="197">
        <f>O365*H365</f>
        <v>0</v>
      </c>
      <c r="Q365" s="197">
        <v>2E-3</v>
      </c>
      <c r="R365" s="197">
        <f>Q365*H365</f>
        <v>4.0000000000000001E-3</v>
      </c>
      <c r="S365" s="197">
        <v>0</v>
      </c>
      <c r="T365" s="198">
        <f>S365*H365</f>
        <v>0</v>
      </c>
      <c r="U365" s="34"/>
      <c r="V365" s="34"/>
      <c r="W365" s="34"/>
      <c r="X365" s="34"/>
      <c r="Y365" s="34"/>
      <c r="Z365" s="34"/>
      <c r="AA365" s="34"/>
      <c r="AB365" s="34"/>
      <c r="AC365" s="34"/>
      <c r="AD365" s="34"/>
      <c r="AE365" s="34"/>
      <c r="AR365" s="199" t="s">
        <v>256</v>
      </c>
      <c r="AT365" s="199" t="s">
        <v>165</v>
      </c>
      <c r="AU365" s="199" t="s">
        <v>88</v>
      </c>
      <c r="AY365" s="17" t="s">
        <v>163</v>
      </c>
      <c r="BE365" s="200">
        <f>IF(N365="základní",J365,0)</f>
        <v>0</v>
      </c>
      <c r="BF365" s="200">
        <f>IF(N365="snížená",J365,0)</f>
        <v>0</v>
      </c>
      <c r="BG365" s="200">
        <f>IF(N365="zákl. přenesená",J365,0)</f>
        <v>0</v>
      </c>
      <c r="BH365" s="200">
        <f>IF(N365="sníž. přenesená",J365,0)</f>
        <v>0</v>
      </c>
      <c r="BI365" s="200">
        <f>IF(N365="nulová",J365,0)</f>
        <v>0</v>
      </c>
      <c r="BJ365" s="17" t="s">
        <v>86</v>
      </c>
      <c r="BK365" s="200">
        <f>ROUND(I365*H365,2)</f>
        <v>0</v>
      </c>
      <c r="BL365" s="17" t="s">
        <v>256</v>
      </c>
      <c r="BM365" s="199" t="s">
        <v>604</v>
      </c>
    </row>
    <row r="366" spans="1:65" s="2" customFormat="1" ht="62.65" customHeight="1">
      <c r="A366" s="34"/>
      <c r="B366" s="35"/>
      <c r="C366" s="187" t="s">
        <v>605</v>
      </c>
      <c r="D366" s="187" t="s">
        <v>165</v>
      </c>
      <c r="E366" s="188" t="s">
        <v>606</v>
      </c>
      <c r="F366" s="189" t="s">
        <v>607</v>
      </c>
      <c r="G366" s="190" t="s">
        <v>550</v>
      </c>
      <c r="H366" s="191">
        <v>2</v>
      </c>
      <c r="I366" s="192"/>
      <c r="J366" s="193">
        <f>ROUND(I366*H366,2)</f>
        <v>0</v>
      </c>
      <c r="K366" s="194"/>
      <c r="L366" s="39"/>
      <c r="M366" s="195" t="s">
        <v>1</v>
      </c>
      <c r="N366" s="196" t="s">
        <v>43</v>
      </c>
      <c r="O366" s="71"/>
      <c r="P366" s="197">
        <f>O366*H366</f>
        <v>0</v>
      </c>
      <c r="Q366" s="197">
        <v>4.0000000000000002E-4</v>
      </c>
      <c r="R366" s="197">
        <f>Q366*H366</f>
        <v>8.0000000000000004E-4</v>
      </c>
      <c r="S366" s="197">
        <v>0</v>
      </c>
      <c r="T366" s="198">
        <f>S366*H366</f>
        <v>0</v>
      </c>
      <c r="U366" s="34"/>
      <c r="V366" s="34"/>
      <c r="W366" s="34"/>
      <c r="X366" s="34"/>
      <c r="Y366" s="34"/>
      <c r="Z366" s="34"/>
      <c r="AA366" s="34"/>
      <c r="AB366" s="34"/>
      <c r="AC366" s="34"/>
      <c r="AD366" s="34"/>
      <c r="AE366" s="34"/>
      <c r="AR366" s="199" t="s">
        <v>256</v>
      </c>
      <c r="AT366" s="199" t="s">
        <v>165</v>
      </c>
      <c r="AU366" s="199" t="s">
        <v>88</v>
      </c>
      <c r="AY366" s="17" t="s">
        <v>163</v>
      </c>
      <c r="BE366" s="200">
        <f>IF(N366="základní",J366,0)</f>
        <v>0</v>
      </c>
      <c r="BF366" s="200">
        <f>IF(N366="snížená",J366,0)</f>
        <v>0</v>
      </c>
      <c r="BG366" s="200">
        <f>IF(N366="zákl. přenesená",J366,0)</f>
        <v>0</v>
      </c>
      <c r="BH366" s="200">
        <f>IF(N366="sníž. přenesená",J366,0)</f>
        <v>0</v>
      </c>
      <c r="BI366" s="200">
        <f>IF(N366="nulová",J366,0)</f>
        <v>0</v>
      </c>
      <c r="BJ366" s="17" t="s">
        <v>86</v>
      </c>
      <c r="BK366" s="200">
        <f>ROUND(I366*H366,2)</f>
        <v>0</v>
      </c>
      <c r="BL366" s="17" t="s">
        <v>256</v>
      </c>
      <c r="BM366" s="199" t="s">
        <v>608</v>
      </c>
    </row>
    <row r="367" spans="1:65" s="2" customFormat="1" ht="62.65" customHeight="1">
      <c r="A367" s="34"/>
      <c r="B367" s="35"/>
      <c r="C367" s="187" t="s">
        <v>609</v>
      </c>
      <c r="D367" s="187" t="s">
        <v>165</v>
      </c>
      <c r="E367" s="188" t="s">
        <v>610</v>
      </c>
      <c r="F367" s="189" t="s">
        <v>611</v>
      </c>
      <c r="G367" s="190" t="s">
        <v>550</v>
      </c>
      <c r="H367" s="191">
        <v>2</v>
      </c>
      <c r="I367" s="192"/>
      <c r="J367" s="193">
        <f>ROUND(I367*H367,2)</f>
        <v>0</v>
      </c>
      <c r="K367" s="194"/>
      <c r="L367" s="39"/>
      <c r="M367" s="195" t="s">
        <v>1</v>
      </c>
      <c r="N367" s="196" t="s">
        <v>43</v>
      </c>
      <c r="O367" s="71"/>
      <c r="P367" s="197">
        <f>O367*H367</f>
        <v>0</v>
      </c>
      <c r="Q367" s="197">
        <v>4.0000000000000002E-4</v>
      </c>
      <c r="R367" s="197">
        <f>Q367*H367</f>
        <v>8.0000000000000004E-4</v>
      </c>
      <c r="S367" s="197">
        <v>0</v>
      </c>
      <c r="T367" s="198">
        <f>S367*H367</f>
        <v>0</v>
      </c>
      <c r="U367" s="34"/>
      <c r="V367" s="34"/>
      <c r="W367" s="34"/>
      <c r="X367" s="34"/>
      <c r="Y367" s="34"/>
      <c r="Z367" s="34"/>
      <c r="AA367" s="34"/>
      <c r="AB367" s="34"/>
      <c r="AC367" s="34"/>
      <c r="AD367" s="34"/>
      <c r="AE367" s="34"/>
      <c r="AR367" s="199" t="s">
        <v>256</v>
      </c>
      <c r="AT367" s="199" t="s">
        <v>165</v>
      </c>
      <c r="AU367" s="199" t="s">
        <v>88</v>
      </c>
      <c r="AY367" s="17" t="s">
        <v>163</v>
      </c>
      <c r="BE367" s="200">
        <f>IF(N367="základní",J367,0)</f>
        <v>0</v>
      </c>
      <c r="BF367" s="200">
        <f>IF(N367="snížená",J367,0)</f>
        <v>0</v>
      </c>
      <c r="BG367" s="200">
        <f>IF(N367="zákl. přenesená",J367,0)</f>
        <v>0</v>
      </c>
      <c r="BH367" s="200">
        <f>IF(N367="sníž. přenesená",J367,0)</f>
        <v>0</v>
      </c>
      <c r="BI367" s="200">
        <f>IF(N367="nulová",J367,0)</f>
        <v>0</v>
      </c>
      <c r="BJ367" s="17" t="s">
        <v>86</v>
      </c>
      <c r="BK367" s="200">
        <f>ROUND(I367*H367,2)</f>
        <v>0</v>
      </c>
      <c r="BL367" s="17" t="s">
        <v>256</v>
      </c>
      <c r="BM367" s="199" t="s">
        <v>612</v>
      </c>
    </row>
    <row r="368" spans="1:65" s="2" customFormat="1" ht="66.75" customHeight="1">
      <c r="A368" s="34"/>
      <c r="B368" s="35"/>
      <c r="C368" s="187" t="s">
        <v>613</v>
      </c>
      <c r="D368" s="187" t="s">
        <v>165</v>
      </c>
      <c r="E368" s="188" t="s">
        <v>614</v>
      </c>
      <c r="F368" s="189" t="s">
        <v>615</v>
      </c>
      <c r="G368" s="190" t="s">
        <v>259</v>
      </c>
      <c r="H368" s="191">
        <v>45</v>
      </c>
      <c r="I368" s="192"/>
      <c r="J368" s="193">
        <f>ROUND(I368*H368,2)</f>
        <v>0</v>
      </c>
      <c r="K368" s="194"/>
      <c r="L368" s="39"/>
      <c r="M368" s="195" t="s">
        <v>1</v>
      </c>
      <c r="N368" s="196" t="s">
        <v>43</v>
      </c>
      <c r="O368" s="71"/>
      <c r="P368" s="197">
        <f>O368*H368</f>
        <v>0</v>
      </c>
      <c r="Q368" s="197">
        <v>4.0000000000000002E-4</v>
      </c>
      <c r="R368" s="197">
        <f>Q368*H368</f>
        <v>1.8000000000000002E-2</v>
      </c>
      <c r="S368" s="197">
        <v>0</v>
      </c>
      <c r="T368" s="198">
        <f>S368*H368</f>
        <v>0</v>
      </c>
      <c r="U368" s="34"/>
      <c r="V368" s="34"/>
      <c r="W368" s="34"/>
      <c r="X368" s="34"/>
      <c r="Y368" s="34"/>
      <c r="Z368" s="34"/>
      <c r="AA368" s="34"/>
      <c r="AB368" s="34"/>
      <c r="AC368" s="34"/>
      <c r="AD368" s="34"/>
      <c r="AE368" s="34"/>
      <c r="AR368" s="199" t="s">
        <v>256</v>
      </c>
      <c r="AT368" s="199" t="s">
        <v>165</v>
      </c>
      <c r="AU368" s="199" t="s">
        <v>88</v>
      </c>
      <c r="AY368" s="17" t="s">
        <v>163</v>
      </c>
      <c r="BE368" s="200">
        <f>IF(N368="základní",J368,0)</f>
        <v>0</v>
      </c>
      <c r="BF368" s="200">
        <f>IF(N368="snížená",J368,0)</f>
        <v>0</v>
      </c>
      <c r="BG368" s="200">
        <f>IF(N368="zákl. přenesená",J368,0)</f>
        <v>0</v>
      </c>
      <c r="BH368" s="200">
        <f>IF(N368="sníž. přenesená",J368,0)</f>
        <v>0</v>
      </c>
      <c r="BI368" s="200">
        <f>IF(N368="nulová",J368,0)</f>
        <v>0</v>
      </c>
      <c r="BJ368" s="17" t="s">
        <v>86</v>
      </c>
      <c r="BK368" s="200">
        <f>ROUND(I368*H368,2)</f>
        <v>0</v>
      </c>
      <c r="BL368" s="17" t="s">
        <v>256</v>
      </c>
      <c r="BM368" s="199" t="s">
        <v>616</v>
      </c>
    </row>
    <row r="369" spans="1:65" s="13" customFormat="1" ht="11.25">
      <c r="B369" s="201"/>
      <c r="C369" s="202"/>
      <c r="D369" s="203" t="s">
        <v>171</v>
      </c>
      <c r="E369" s="204" t="s">
        <v>1</v>
      </c>
      <c r="F369" s="205" t="s">
        <v>617</v>
      </c>
      <c r="G369" s="202"/>
      <c r="H369" s="206">
        <v>45</v>
      </c>
      <c r="I369" s="207"/>
      <c r="J369" s="202"/>
      <c r="K369" s="202"/>
      <c r="L369" s="208"/>
      <c r="M369" s="209"/>
      <c r="N369" s="210"/>
      <c r="O369" s="210"/>
      <c r="P369" s="210"/>
      <c r="Q369" s="210"/>
      <c r="R369" s="210"/>
      <c r="S369" s="210"/>
      <c r="T369" s="211"/>
      <c r="AT369" s="212" t="s">
        <v>171</v>
      </c>
      <c r="AU369" s="212" t="s">
        <v>88</v>
      </c>
      <c r="AV369" s="13" t="s">
        <v>88</v>
      </c>
      <c r="AW369" s="13" t="s">
        <v>34</v>
      </c>
      <c r="AX369" s="13" t="s">
        <v>86</v>
      </c>
      <c r="AY369" s="212" t="s">
        <v>163</v>
      </c>
    </row>
    <row r="370" spans="1:65" s="2" customFormat="1" ht="24.2" customHeight="1">
      <c r="A370" s="34"/>
      <c r="B370" s="35"/>
      <c r="C370" s="187" t="s">
        <v>618</v>
      </c>
      <c r="D370" s="187" t="s">
        <v>165</v>
      </c>
      <c r="E370" s="188" t="s">
        <v>619</v>
      </c>
      <c r="F370" s="189" t="s">
        <v>620</v>
      </c>
      <c r="G370" s="190" t="s">
        <v>537</v>
      </c>
      <c r="H370" s="239"/>
      <c r="I370" s="192"/>
      <c r="J370" s="193">
        <f>ROUND(I370*H370,2)</f>
        <v>0</v>
      </c>
      <c r="K370" s="194"/>
      <c r="L370" s="39"/>
      <c r="M370" s="195" t="s">
        <v>1</v>
      </c>
      <c r="N370" s="196" t="s">
        <v>43</v>
      </c>
      <c r="O370" s="71"/>
      <c r="P370" s="197">
        <f>O370*H370</f>
        <v>0</v>
      </c>
      <c r="Q370" s="197">
        <v>0</v>
      </c>
      <c r="R370" s="197">
        <f>Q370*H370</f>
        <v>0</v>
      </c>
      <c r="S370" s="197">
        <v>0</v>
      </c>
      <c r="T370" s="198">
        <f>S370*H370</f>
        <v>0</v>
      </c>
      <c r="U370" s="34"/>
      <c r="V370" s="34"/>
      <c r="W370" s="34"/>
      <c r="X370" s="34"/>
      <c r="Y370" s="34"/>
      <c r="Z370" s="34"/>
      <c r="AA370" s="34"/>
      <c r="AB370" s="34"/>
      <c r="AC370" s="34"/>
      <c r="AD370" s="34"/>
      <c r="AE370" s="34"/>
      <c r="AR370" s="199" t="s">
        <v>256</v>
      </c>
      <c r="AT370" s="199" t="s">
        <v>165</v>
      </c>
      <c r="AU370" s="199" t="s">
        <v>88</v>
      </c>
      <c r="AY370" s="17" t="s">
        <v>163</v>
      </c>
      <c r="BE370" s="200">
        <f>IF(N370="základní",J370,0)</f>
        <v>0</v>
      </c>
      <c r="BF370" s="200">
        <f>IF(N370="snížená",J370,0)</f>
        <v>0</v>
      </c>
      <c r="BG370" s="200">
        <f>IF(N370="zákl. přenesená",J370,0)</f>
        <v>0</v>
      </c>
      <c r="BH370" s="200">
        <f>IF(N370="sníž. přenesená",J370,0)</f>
        <v>0</v>
      </c>
      <c r="BI370" s="200">
        <f>IF(N370="nulová",J370,0)</f>
        <v>0</v>
      </c>
      <c r="BJ370" s="17" t="s">
        <v>86</v>
      </c>
      <c r="BK370" s="200">
        <f>ROUND(I370*H370,2)</f>
        <v>0</v>
      </c>
      <c r="BL370" s="17" t="s">
        <v>256</v>
      </c>
      <c r="BM370" s="199" t="s">
        <v>621</v>
      </c>
    </row>
    <row r="371" spans="1:65" s="12" customFormat="1" ht="22.9" customHeight="1">
      <c r="B371" s="171"/>
      <c r="C371" s="172"/>
      <c r="D371" s="173" t="s">
        <v>77</v>
      </c>
      <c r="E371" s="185" t="s">
        <v>622</v>
      </c>
      <c r="F371" s="185" t="s">
        <v>623</v>
      </c>
      <c r="G371" s="172"/>
      <c r="H371" s="172"/>
      <c r="I371" s="175"/>
      <c r="J371" s="186">
        <f>BK371</f>
        <v>0</v>
      </c>
      <c r="K371" s="172"/>
      <c r="L371" s="177"/>
      <c r="M371" s="178"/>
      <c r="N371" s="179"/>
      <c r="O371" s="179"/>
      <c r="P371" s="180">
        <f>SUM(P372:P413)</f>
        <v>0</v>
      </c>
      <c r="Q371" s="179"/>
      <c r="R371" s="180">
        <f>SUM(R372:R413)</f>
        <v>0.52373000000000003</v>
      </c>
      <c r="S371" s="179"/>
      <c r="T371" s="181">
        <f>SUM(T372:T413)</f>
        <v>1.0223800000000001</v>
      </c>
      <c r="AR371" s="182" t="s">
        <v>88</v>
      </c>
      <c r="AT371" s="183" t="s">
        <v>77</v>
      </c>
      <c r="AU371" s="183" t="s">
        <v>86</v>
      </c>
      <c r="AY371" s="182" t="s">
        <v>163</v>
      </c>
      <c r="BK371" s="184">
        <f>SUM(BK372:BK413)</f>
        <v>0</v>
      </c>
    </row>
    <row r="372" spans="1:65" s="2" customFormat="1" ht="16.5" customHeight="1">
      <c r="A372" s="34"/>
      <c r="B372" s="35"/>
      <c r="C372" s="187" t="s">
        <v>624</v>
      </c>
      <c r="D372" s="187" t="s">
        <v>165</v>
      </c>
      <c r="E372" s="188" t="s">
        <v>625</v>
      </c>
      <c r="F372" s="189" t="s">
        <v>626</v>
      </c>
      <c r="G372" s="190" t="s">
        <v>550</v>
      </c>
      <c r="H372" s="191">
        <v>8</v>
      </c>
      <c r="I372" s="192"/>
      <c r="J372" s="193">
        <f t="shared" ref="J372:J393" si="10">ROUND(I372*H372,2)</f>
        <v>0</v>
      </c>
      <c r="K372" s="194"/>
      <c r="L372" s="39"/>
      <c r="M372" s="195" t="s">
        <v>1</v>
      </c>
      <c r="N372" s="196" t="s">
        <v>43</v>
      </c>
      <c r="O372" s="71"/>
      <c r="P372" s="197">
        <f t="shared" ref="P372:P393" si="11">O372*H372</f>
        <v>0</v>
      </c>
      <c r="Q372" s="197">
        <v>0</v>
      </c>
      <c r="R372" s="197">
        <f t="shared" ref="R372:R393" si="12">Q372*H372</f>
        <v>0</v>
      </c>
      <c r="S372" s="197">
        <v>1.933E-2</v>
      </c>
      <c r="T372" s="198">
        <f t="shared" ref="T372:T393" si="13">S372*H372</f>
        <v>0.15464</v>
      </c>
      <c r="U372" s="34"/>
      <c r="V372" s="34"/>
      <c r="W372" s="34"/>
      <c r="X372" s="34"/>
      <c r="Y372" s="34"/>
      <c r="Z372" s="34"/>
      <c r="AA372" s="34"/>
      <c r="AB372" s="34"/>
      <c r="AC372" s="34"/>
      <c r="AD372" s="34"/>
      <c r="AE372" s="34"/>
      <c r="AR372" s="199" t="s">
        <v>256</v>
      </c>
      <c r="AT372" s="199" t="s">
        <v>165</v>
      </c>
      <c r="AU372" s="199" t="s">
        <v>88</v>
      </c>
      <c r="AY372" s="17" t="s">
        <v>163</v>
      </c>
      <c r="BE372" s="200">
        <f t="shared" ref="BE372:BE393" si="14">IF(N372="základní",J372,0)</f>
        <v>0</v>
      </c>
      <c r="BF372" s="200">
        <f t="shared" ref="BF372:BF393" si="15">IF(N372="snížená",J372,0)</f>
        <v>0</v>
      </c>
      <c r="BG372" s="200">
        <f t="shared" ref="BG372:BG393" si="16">IF(N372="zákl. přenesená",J372,0)</f>
        <v>0</v>
      </c>
      <c r="BH372" s="200">
        <f t="shared" ref="BH372:BH393" si="17">IF(N372="sníž. přenesená",J372,0)</f>
        <v>0</v>
      </c>
      <c r="BI372" s="200">
        <f t="shared" ref="BI372:BI393" si="18">IF(N372="nulová",J372,0)</f>
        <v>0</v>
      </c>
      <c r="BJ372" s="17" t="s">
        <v>86</v>
      </c>
      <c r="BK372" s="200">
        <f t="shared" ref="BK372:BK393" si="19">ROUND(I372*H372,2)</f>
        <v>0</v>
      </c>
      <c r="BL372" s="17" t="s">
        <v>256</v>
      </c>
      <c r="BM372" s="199" t="s">
        <v>627</v>
      </c>
    </row>
    <row r="373" spans="1:65" s="2" customFormat="1" ht="24.2" customHeight="1">
      <c r="A373" s="34"/>
      <c r="B373" s="35"/>
      <c r="C373" s="187" t="s">
        <v>628</v>
      </c>
      <c r="D373" s="187" t="s">
        <v>165</v>
      </c>
      <c r="E373" s="188" t="s">
        <v>629</v>
      </c>
      <c r="F373" s="189" t="s">
        <v>630</v>
      </c>
      <c r="G373" s="190" t="s">
        <v>550</v>
      </c>
      <c r="H373" s="191">
        <v>5</v>
      </c>
      <c r="I373" s="192"/>
      <c r="J373" s="193">
        <f t="shared" si="10"/>
        <v>0</v>
      </c>
      <c r="K373" s="194"/>
      <c r="L373" s="39"/>
      <c r="M373" s="195" t="s">
        <v>1</v>
      </c>
      <c r="N373" s="196" t="s">
        <v>43</v>
      </c>
      <c r="O373" s="71"/>
      <c r="P373" s="197">
        <f t="shared" si="11"/>
        <v>0</v>
      </c>
      <c r="Q373" s="197">
        <v>1.6969999999999999E-2</v>
      </c>
      <c r="R373" s="197">
        <f t="shared" si="12"/>
        <v>8.4849999999999995E-2</v>
      </c>
      <c r="S373" s="197">
        <v>0</v>
      </c>
      <c r="T373" s="198">
        <f t="shared" si="13"/>
        <v>0</v>
      </c>
      <c r="U373" s="34"/>
      <c r="V373" s="34"/>
      <c r="W373" s="34"/>
      <c r="X373" s="34"/>
      <c r="Y373" s="34"/>
      <c r="Z373" s="34"/>
      <c r="AA373" s="34"/>
      <c r="AB373" s="34"/>
      <c r="AC373" s="34"/>
      <c r="AD373" s="34"/>
      <c r="AE373" s="34"/>
      <c r="AR373" s="199" t="s">
        <v>256</v>
      </c>
      <c r="AT373" s="199" t="s">
        <v>165</v>
      </c>
      <c r="AU373" s="199" t="s">
        <v>88</v>
      </c>
      <c r="AY373" s="17" t="s">
        <v>163</v>
      </c>
      <c r="BE373" s="200">
        <f t="shared" si="14"/>
        <v>0</v>
      </c>
      <c r="BF373" s="200">
        <f t="shared" si="15"/>
        <v>0</v>
      </c>
      <c r="BG373" s="200">
        <f t="shared" si="16"/>
        <v>0</v>
      </c>
      <c r="BH373" s="200">
        <f t="shared" si="17"/>
        <v>0</v>
      </c>
      <c r="BI373" s="200">
        <f t="shared" si="18"/>
        <v>0</v>
      </c>
      <c r="BJ373" s="17" t="s">
        <v>86</v>
      </c>
      <c r="BK373" s="200">
        <f t="shared" si="19"/>
        <v>0</v>
      </c>
      <c r="BL373" s="17" t="s">
        <v>256</v>
      </c>
      <c r="BM373" s="199" t="s">
        <v>631</v>
      </c>
    </row>
    <row r="374" spans="1:65" s="2" customFormat="1" ht="24.2" customHeight="1">
      <c r="A374" s="34"/>
      <c r="B374" s="35"/>
      <c r="C374" s="187" t="s">
        <v>632</v>
      </c>
      <c r="D374" s="187" t="s">
        <v>165</v>
      </c>
      <c r="E374" s="188" t="s">
        <v>633</v>
      </c>
      <c r="F374" s="189" t="s">
        <v>634</v>
      </c>
      <c r="G374" s="190" t="s">
        <v>550</v>
      </c>
      <c r="H374" s="191">
        <v>2</v>
      </c>
      <c r="I374" s="192"/>
      <c r="J374" s="193">
        <f t="shared" si="10"/>
        <v>0</v>
      </c>
      <c r="K374" s="194"/>
      <c r="L374" s="39"/>
      <c r="M374" s="195" t="s">
        <v>1</v>
      </c>
      <c r="N374" s="196" t="s">
        <v>43</v>
      </c>
      <c r="O374" s="71"/>
      <c r="P374" s="197">
        <f t="shared" si="11"/>
        <v>0</v>
      </c>
      <c r="Q374" s="197">
        <v>0</v>
      </c>
      <c r="R374" s="197">
        <f t="shared" si="12"/>
        <v>0</v>
      </c>
      <c r="S374" s="197">
        <v>1.107E-2</v>
      </c>
      <c r="T374" s="198">
        <f t="shared" si="13"/>
        <v>2.214E-2</v>
      </c>
      <c r="U374" s="34"/>
      <c r="V374" s="34"/>
      <c r="W374" s="34"/>
      <c r="X374" s="34"/>
      <c r="Y374" s="34"/>
      <c r="Z374" s="34"/>
      <c r="AA374" s="34"/>
      <c r="AB374" s="34"/>
      <c r="AC374" s="34"/>
      <c r="AD374" s="34"/>
      <c r="AE374" s="34"/>
      <c r="AR374" s="199" t="s">
        <v>256</v>
      </c>
      <c r="AT374" s="199" t="s">
        <v>165</v>
      </c>
      <c r="AU374" s="199" t="s">
        <v>88</v>
      </c>
      <c r="AY374" s="17" t="s">
        <v>163</v>
      </c>
      <c r="BE374" s="200">
        <f t="shared" si="14"/>
        <v>0</v>
      </c>
      <c r="BF374" s="200">
        <f t="shared" si="15"/>
        <v>0</v>
      </c>
      <c r="BG374" s="200">
        <f t="shared" si="16"/>
        <v>0</v>
      </c>
      <c r="BH374" s="200">
        <f t="shared" si="17"/>
        <v>0</v>
      </c>
      <c r="BI374" s="200">
        <f t="shared" si="18"/>
        <v>0</v>
      </c>
      <c r="BJ374" s="17" t="s">
        <v>86</v>
      </c>
      <c r="BK374" s="200">
        <f t="shared" si="19"/>
        <v>0</v>
      </c>
      <c r="BL374" s="17" t="s">
        <v>256</v>
      </c>
      <c r="BM374" s="199" t="s">
        <v>635</v>
      </c>
    </row>
    <row r="375" spans="1:65" s="2" customFormat="1" ht="24.2" customHeight="1">
      <c r="A375" s="34"/>
      <c r="B375" s="35"/>
      <c r="C375" s="187" t="s">
        <v>636</v>
      </c>
      <c r="D375" s="187" t="s">
        <v>165</v>
      </c>
      <c r="E375" s="188" t="s">
        <v>637</v>
      </c>
      <c r="F375" s="189" t="s">
        <v>638</v>
      </c>
      <c r="G375" s="190" t="s">
        <v>550</v>
      </c>
      <c r="H375" s="191">
        <v>3</v>
      </c>
      <c r="I375" s="192"/>
      <c r="J375" s="193">
        <f t="shared" si="10"/>
        <v>0</v>
      </c>
      <c r="K375" s="194"/>
      <c r="L375" s="39"/>
      <c r="M375" s="195" t="s">
        <v>1</v>
      </c>
      <c r="N375" s="196" t="s">
        <v>43</v>
      </c>
      <c r="O375" s="71"/>
      <c r="P375" s="197">
        <f t="shared" si="11"/>
        <v>0</v>
      </c>
      <c r="Q375" s="197">
        <v>1.908E-2</v>
      </c>
      <c r="R375" s="197">
        <f t="shared" si="12"/>
        <v>5.7239999999999999E-2</v>
      </c>
      <c r="S375" s="197">
        <v>0</v>
      </c>
      <c r="T375" s="198">
        <f t="shared" si="13"/>
        <v>0</v>
      </c>
      <c r="U375" s="34"/>
      <c r="V375" s="34"/>
      <c r="W375" s="34"/>
      <c r="X375" s="34"/>
      <c r="Y375" s="34"/>
      <c r="Z375" s="34"/>
      <c r="AA375" s="34"/>
      <c r="AB375" s="34"/>
      <c r="AC375" s="34"/>
      <c r="AD375" s="34"/>
      <c r="AE375" s="34"/>
      <c r="AR375" s="199" t="s">
        <v>256</v>
      </c>
      <c r="AT375" s="199" t="s">
        <v>165</v>
      </c>
      <c r="AU375" s="199" t="s">
        <v>88</v>
      </c>
      <c r="AY375" s="17" t="s">
        <v>163</v>
      </c>
      <c r="BE375" s="200">
        <f t="shared" si="14"/>
        <v>0</v>
      </c>
      <c r="BF375" s="200">
        <f t="shared" si="15"/>
        <v>0</v>
      </c>
      <c r="BG375" s="200">
        <f t="shared" si="16"/>
        <v>0</v>
      </c>
      <c r="BH375" s="200">
        <f t="shared" si="17"/>
        <v>0</v>
      </c>
      <c r="BI375" s="200">
        <f t="shared" si="18"/>
        <v>0</v>
      </c>
      <c r="BJ375" s="17" t="s">
        <v>86</v>
      </c>
      <c r="BK375" s="200">
        <f t="shared" si="19"/>
        <v>0</v>
      </c>
      <c r="BL375" s="17" t="s">
        <v>256</v>
      </c>
      <c r="BM375" s="199" t="s">
        <v>639</v>
      </c>
    </row>
    <row r="376" spans="1:65" s="2" customFormat="1" ht="16.5" customHeight="1">
      <c r="A376" s="34"/>
      <c r="B376" s="35"/>
      <c r="C376" s="187" t="s">
        <v>640</v>
      </c>
      <c r="D376" s="187" t="s">
        <v>165</v>
      </c>
      <c r="E376" s="188" t="s">
        <v>641</v>
      </c>
      <c r="F376" s="189" t="s">
        <v>642</v>
      </c>
      <c r="G376" s="190" t="s">
        <v>550</v>
      </c>
      <c r="H376" s="191">
        <v>2</v>
      </c>
      <c r="I376" s="192"/>
      <c r="J376" s="193">
        <f t="shared" si="10"/>
        <v>0</v>
      </c>
      <c r="K376" s="194"/>
      <c r="L376" s="39"/>
      <c r="M376" s="195" t="s">
        <v>1</v>
      </c>
      <c r="N376" s="196" t="s">
        <v>43</v>
      </c>
      <c r="O376" s="71"/>
      <c r="P376" s="197">
        <f t="shared" si="11"/>
        <v>0</v>
      </c>
      <c r="Q376" s="197">
        <v>8.4999999999999995E-4</v>
      </c>
      <c r="R376" s="197">
        <f t="shared" si="12"/>
        <v>1.6999999999999999E-3</v>
      </c>
      <c r="S376" s="197">
        <v>0</v>
      </c>
      <c r="T376" s="198">
        <f t="shared" si="13"/>
        <v>0</v>
      </c>
      <c r="U376" s="34"/>
      <c r="V376" s="34"/>
      <c r="W376" s="34"/>
      <c r="X376" s="34"/>
      <c r="Y376" s="34"/>
      <c r="Z376" s="34"/>
      <c r="AA376" s="34"/>
      <c r="AB376" s="34"/>
      <c r="AC376" s="34"/>
      <c r="AD376" s="34"/>
      <c r="AE376" s="34"/>
      <c r="AR376" s="199" t="s">
        <v>256</v>
      </c>
      <c r="AT376" s="199" t="s">
        <v>165</v>
      </c>
      <c r="AU376" s="199" t="s">
        <v>88</v>
      </c>
      <c r="AY376" s="17" t="s">
        <v>163</v>
      </c>
      <c r="BE376" s="200">
        <f t="shared" si="14"/>
        <v>0</v>
      </c>
      <c r="BF376" s="200">
        <f t="shared" si="15"/>
        <v>0</v>
      </c>
      <c r="BG376" s="200">
        <f t="shared" si="16"/>
        <v>0</v>
      </c>
      <c r="BH376" s="200">
        <f t="shared" si="17"/>
        <v>0</v>
      </c>
      <c r="BI376" s="200">
        <f t="shared" si="18"/>
        <v>0</v>
      </c>
      <c r="BJ376" s="17" t="s">
        <v>86</v>
      </c>
      <c r="BK376" s="200">
        <f t="shared" si="19"/>
        <v>0</v>
      </c>
      <c r="BL376" s="17" t="s">
        <v>256</v>
      </c>
      <c r="BM376" s="199" t="s">
        <v>643</v>
      </c>
    </row>
    <row r="377" spans="1:65" s="2" customFormat="1" ht="16.5" customHeight="1">
      <c r="A377" s="34"/>
      <c r="B377" s="35"/>
      <c r="C377" s="187" t="s">
        <v>644</v>
      </c>
      <c r="D377" s="187" t="s">
        <v>165</v>
      </c>
      <c r="E377" s="188" t="s">
        <v>645</v>
      </c>
      <c r="F377" s="189" t="s">
        <v>646</v>
      </c>
      <c r="G377" s="190" t="s">
        <v>550</v>
      </c>
      <c r="H377" s="191">
        <v>9</v>
      </c>
      <c r="I377" s="192"/>
      <c r="J377" s="193">
        <f t="shared" si="10"/>
        <v>0</v>
      </c>
      <c r="K377" s="194"/>
      <c r="L377" s="39"/>
      <c r="M377" s="195" t="s">
        <v>1</v>
      </c>
      <c r="N377" s="196" t="s">
        <v>43</v>
      </c>
      <c r="O377" s="71"/>
      <c r="P377" s="197">
        <f t="shared" si="11"/>
        <v>0</v>
      </c>
      <c r="Q377" s="197">
        <v>0</v>
      </c>
      <c r="R377" s="197">
        <f t="shared" si="12"/>
        <v>0</v>
      </c>
      <c r="S377" s="197">
        <v>1.9460000000000002E-2</v>
      </c>
      <c r="T377" s="198">
        <f t="shared" si="13"/>
        <v>0.17514000000000002</v>
      </c>
      <c r="U377" s="34"/>
      <c r="V377" s="34"/>
      <c r="W377" s="34"/>
      <c r="X377" s="34"/>
      <c r="Y377" s="34"/>
      <c r="Z377" s="34"/>
      <c r="AA377" s="34"/>
      <c r="AB377" s="34"/>
      <c r="AC377" s="34"/>
      <c r="AD377" s="34"/>
      <c r="AE377" s="34"/>
      <c r="AR377" s="199" t="s">
        <v>256</v>
      </c>
      <c r="AT377" s="199" t="s">
        <v>165</v>
      </c>
      <c r="AU377" s="199" t="s">
        <v>88</v>
      </c>
      <c r="AY377" s="17" t="s">
        <v>163</v>
      </c>
      <c r="BE377" s="200">
        <f t="shared" si="14"/>
        <v>0</v>
      </c>
      <c r="BF377" s="200">
        <f t="shared" si="15"/>
        <v>0</v>
      </c>
      <c r="BG377" s="200">
        <f t="shared" si="16"/>
        <v>0</v>
      </c>
      <c r="BH377" s="200">
        <f t="shared" si="17"/>
        <v>0</v>
      </c>
      <c r="BI377" s="200">
        <f t="shared" si="18"/>
        <v>0</v>
      </c>
      <c r="BJ377" s="17" t="s">
        <v>86</v>
      </c>
      <c r="BK377" s="200">
        <f t="shared" si="19"/>
        <v>0</v>
      </c>
      <c r="BL377" s="17" t="s">
        <v>256</v>
      </c>
      <c r="BM377" s="199" t="s">
        <v>647</v>
      </c>
    </row>
    <row r="378" spans="1:65" s="2" customFormat="1" ht="24.2" customHeight="1">
      <c r="A378" s="34"/>
      <c r="B378" s="35"/>
      <c r="C378" s="187" t="s">
        <v>648</v>
      </c>
      <c r="D378" s="187" t="s">
        <v>165</v>
      </c>
      <c r="E378" s="188" t="s">
        <v>649</v>
      </c>
      <c r="F378" s="189" t="s">
        <v>650</v>
      </c>
      <c r="G378" s="190" t="s">
        <v>550</v>
      </c>
      <c r="H378" s="191">
        <v>6</v>
      </c>
      <c r="I378" s="192"/>
      <c r="J378" s="193">
        <f t="shared" si="10"/>
        <v>0</v>
      </c>
      <c r="K378" s="194"/>
      <c r="L378" s="39"/>
      <c r="M378" s="195" t="s">
        <v>1</v>
      </c>
      <c r="N378" s="196" t="s">
        <v>43</v>
      </c>
      <c r="O378" s="71"/>
      <c r="P378" s="197">
        <f t="shared" si="11"/>
        <v>0</v>
      </c>
      <c r="Q378" s="197">
        <v>1.197E-2</v>
      </c>
      <c r="R378" s="197">
        <f t="shared" si="12"/>
        <v>7.1819999999999995E-2</v>
      </c>
      <c r="S378" s="197">
        <v>0</v>
      </c>
      <c r="T378" s="198">
        <f t="shared" si="13"/>
        <v>0</v>
      </c>
      <c r="U378" s="34"/>
      <c r="V378" s="34"/>
      <c r="W378" s="34"/>
      <c r="X378" s="34"/>
      <c r="Y378" s="34"/>
      <c r="Z378" s="34"/>
      <c r="AA378" s="34"/>
      <c r="AB378" s="34"/>
      <c r="AC378" s="34"/>
      <c r="AD378" s="34"/>
      <c r="AE378" s="34"/>
      <c r="AR378" s="199" t="s">
        <v>256</v>
      </c>
      <c r="AT378" s="199" t="s">
        <v>165</v>
      </c>
      <c r="AU378" s="199" t="s">
        <v>88</v>
      </c>
      <c r="AY378" s="17" t="s">
        <v>163</v>
      </c>
      <c r="BE378" s="200">
        <f t="shared" si="14"/>
        <v>0</v>
      </c>
      <c r="BF378" s="200">
        <f t="shared" si="15"/>
        <v>0</v>
      </c>
      <c r="BG378" s="200">
        <f t="shared" si="16"/>
        <v>0</v>
      </c>
      <c r="BH378" s="200">
        <f t="shared" si="17"/>
        <v>0</v>
      </c>
      <c r="BI378" s="200">
        <f t="shared" si="18"/>
        <v>0</v>
      </c>
      <c r="BJ378" s="17" t="s">
        <v>86</v>
      </c>
      <c r="BK378" s="200">
        <f t="shared" si="19"/>
        <v>0</v>
      </c>
      <c r="BL378" s="17" t="s">
        <v>256</v>
      </c>
      <c r="BM378" s="199" t="s">
        <v>651</v>
      </c>
    </row>
    <row r="379" spans="1:65" s="2" customFormat="1" ht="21.75" customHeight="1">
      <c r="A379" s="34"/>
      <c r="B379" s="35"/>
      <c r="C379" s="187" t="s">
        <v>652</v>
      </c>
      <c r="D379" s="187" t="s">
        <v>165</v>
      </c>
      <c r="E379" s="188" t="s">
        <v>653</v>
      </c>
      <c r="F379" s="189" t="s">
        <v>654</v>
      </c>
      <c r="G379" s="190" t="s">
        <v>550</v>
      </c>
      <c r="H379" s="191">
        <v>5</v>
      </c>
      <c r="I379" s="192"/>
      <c r="J379" s="193">
        <f t="shared" si="10"/>
        <v>0</v>
      </c>
      <c r="K379" s="194"/>
      <c r="L379" s="39"/>
      <c r="M379" s="195" t="s">
        <v>1</v>
      </c>
      <c r="N379" s="196" t="s">
        <v>43</v>
      </c>
      <c r="O379" s="71"/>
      <c r="P379" s="197">
        <f t="shared" si="11"/>
        <v>0</v>
      </c>
      <c r="Q379" s="197">
        <v>0</v>
      </c>
      <c r="R379" s="197">
        <f t="shared" si="12"/>
        <v>0</v>
      </c>
      <c r="S379" s="197">
        <v>8.7999999999999995E-2</v>
      </c>
      <c r="T379" s="198">
        <f t="shared" si="13"/>
        <v>0.43999999999999995</v>
      </c>
      <c r="U379" s="34"/>
      <c r="V379" s="34"/>
      <c r="W379" s="34"/>
      <c r="X379" s="34"/>
      <c r="Y379" s="34"/>
      <c r="Z379" s="34"/>
      <c r="AA379" s="34"/>
      <c r="AB379" s="34"/>
      <c r="AC379" s="34"/>
      <c r="AD379" s="34"/>
      <c r="AE379" s="34"/>
      <c r="AR379" s="199" t="s">
        <v>256</v>
      </c>
      <c r="AT379" s="199" t="s">
        <v>165</v>
      </c>
      <c r="AU379" s="199" t="s">
        <v>88</v>
      </c>
      <c r="AY379" s="17" t="s">
        <v>163</v>
      </c>
      <c r="BE379" s="200">
        <f t="shared" si="14"/>
        <v>0</v>
      </c>
      <c r="BF379" s="200">
        <f t="shared" si="15"/>
        <v>0</v>
      </c>
      <c r="BG379" s="200">
        <f t="shared" si="16"/>
        <v>0</v>
      </c>
      <c r="BH379" s="200">
        <f t="shared" si="17"/>
        <v>0</v>
      </c>
      <c r="BI379" s="200">
        <f t="shared" si="18"/>
        <v>0</v>
      </c>
      <c r="BJ379" s="17" t="s">
        <v>86</v>
      </c>
      <c r="BK379" s="200">
        <f t="shared" si="19"/>
        <v>0</v>
      </c>
      <c r="BL379" s="17" t="s">
        <v>256</v>
      </c>
      <c r="BM379" s="199" t="s">
        <v>655</v>
      </c>
    </row>
    <row r="380" spans="1:65" s="2" customFormat="1" ht="21.75" customHeight="1">
      <c r="A380" s="34"/>
      <c r="B380" s="35"/>
      <c r="C380" s="187" t="s">
        <v>656</v>
      </c>
      <c r="D380" s="187" t="s">
        <v>165</v>
      </c>
      <c r="E380" s="188" t="s">
        <v>657</v>
      </c>
      <c r="F380" s="189" t="s">
        <v>658</v>
      </c>
      <c r="G380" s="190" t="s">
        <v>550</v>
      </c>
      <c r="H380" s="191">
        <v>5</v>
      </c>
      <c r="I380" s="192"/>
      <c r="J380" s="193">
        <f t="shared" si="10"/>
        <v>0</v>
      </c>
      <c r="K380" s="194"/>
      <c r="L380" s="39"/>
      <c r="M380" s="195" t="s">
        <v>1</v>
      </c>
      <c r="N380" s="196" t="s">
        <v>43</v>
      </c>
      <c r="O380" s="71"/>
      <c r="P380" s="197">
        <f t="shared" si="11"/>
        <v>0</v>
      </c>
      <c r="Q380" s="197">
        <v>0</v>
      </c>
      <c r="R380" s="197">
        <f t="shared" si="12"/>
        <v>0</v>
      </c>
      <c r="S380" s="197">
        <v>2.4500000000000001E-2</v>
      </c>
      <c r="T380" s="198">
        <f t="shared" si="13"/>
        <v>0.1225</v>
      </c>
      <c r="U380" s="34"/>
      <c r="V380" s="34"/>
      <c r="W380" s="34"/>
      <c r="X380" s="34"/>
      <c r="Y380" s="34"/>
      <c r="Z380" s="34"/>
      <c r="AA380" s="34"/>
      <c r="AB380" s="34"/>
      <c r="AC380" s="34"/>
      <c r="AD380" s="34"/>
      <c r="AE380" s="34"/>
      <c r="AR380" s="199" t="s">
        <v>256</v>
      </c>
      <c r="AT380" s="199" t="s">
        <v>165</v>
      </c>
      <c r="AU380" s="199" t="s">
        <v>88</v>
      </c>
      <c r="AY380" s="17" t="s">
        <v>163</v>
      </c>
      <c r="BE380" s="200">
        <f t="shared" si="14"/>
        <v>0</v>
      </c>
      <c r="BF380" s="200">
        <f t="shared" si="15"/>
        <v>0</v>
      </c>
      <c r="BG380" s="200">
        <f t="shared" si="16"/>
        <v>0</v>
      </c>
      <c r="BH380" s="200">
        <f t="shared" si="17"/>
        <v>0</v>
      </c>
      <c r="BI380" s="200">
        <f t="shared" si="18"/>
        <v>0</v>
      </c>
      <c r="BJ380" s="17" t="s">
        <v>86</v>
      </c>
      <c r="BK380" s="200">
        <f t="shared" si="19"/>
        <v>0</v>
      </c>
      <c r="BL380" s="17" t="s">
        <v>256</v>
      </c>
      <c r="BM380" s="199" t="s">
        <v>659</v>
      </c>
    </row>
    <row r="381" spans="1:65" s="2" customFormat="1" ht="24.2" customHeight="1">
      <c r="A381" s="34"/>
      <c r="B381" s="35"/>
      <c r="C381" s="187" t="s">
        <v>660</v>
      </c>
      <c r="D381" s="187" t="s">
        <v>165</v>
      </c>
      <c r="E381" s="188" t="s">
        <v>661</v>
      </c>
      <c r="F381" s="189" t="s">
        <v>662</v>
      </c>
      <c r="G381" s="190" t="s">
        <v>550</v>
      </c>
      <c r="H381" s="191">
        <v>3</v>
      </c>
      <c r="I381" s="192"/>
      <c r="J381" s="193">
        <f t="shared" si="10"/>
        <v>0</v>
      </c>
      <c r="K381" s="194"/>
      <c r="L381" s="39"/>
      <c r="M381" s="195" t="s">
        <v>1</v>
      </c>
      <c r="N381" s="196" t="s">
        <v>43</v>
      </c>
      <c r="O381" s="71"/>
      <c r="P381" s="197">
        <f t="shared" si="11"/>
        <v>0</v>
      </c>
      <c r="Q381" s="197">
        <v>3.5029999999999999E-2</v>
      </c>
      <c r="R381" s="197">
        <f t="shared" si="12"/>
        <v>0.10508999999999999</v>
      </c>
      <c r="S381" s="197">
        <v>0</v>
      </c>
      <c r="T381" s="198">
        <f t="shared" si="13"/>
        <v>0</v>
      </c>
      <c r="U381" s="34"/>
      <c r="V381" s="34"/>
      <c r="W381" s="34"/>
      <c r="X381" s="34"/>
      <c r="Y381" s="34"/>
      <c r="Z381" s="34"/>
      <c r="AA381" s="34"/>
      <c r="AB381" s="34"/>
      <c r="AC381" s="34"/>
      <c r="AD381" s="34"/>
      <c r="AE381" s="34"/>
      <c r="AR381" s="199" t="s">
        <v>256</v>
      </c>
      <c r="AT381" s="199" t="s">
        <v>165</v>
      </c>
      <c r="AU381" s="199" t="s">
        <v>88</v>
      </c>
      <c r="AY381" s="17" t="s">
        <v>163</v>
      </c>
      <c r="BE381" s="200">
        <f t="shared" si="14"/>
        <v>0</v>
      </c>
      <c r="BF381" s="200">
        <f t="shared" si="15"/>
        <v>0</v>
      </c>
      <c r="BG381" s="200">
        <f t="shared" si="16"/>
        <v>0</v>
      </c>
      <c r="BH381" s="200">
        <f t="shared" si="17"/>
        <v>0</v>
      </c>
      <c r="BI381" s="200">
        <f t="shared" si="18"/>
        <v>0</v>
      </c>
      <c r="BJ381" s="17" t="s">
        <v>86</v>
      </c>
      <c r="BK381" s="200">
        <f t="shared" si="19"/>
        <v>0</v>
      </c>
      <c r="BL381" s="17" t="s">
        <v>256</v>
      </c>
      <c r="BM381" s="199" t="s">
        <v>663</v>
      </c>
    </row>
    <row r="382" spans="1:65" s="2" customFormat="1" ht="37.9" customHeight="1">
      <c r="A382" s="34"/>
      <c r="B382" s="35"/>
      <c r="C382" s="187" t="s">
        <v>664</v>
      </c>
      <c r="D382" s="187" t="s">
        <v>165</v>
      </c>
      <c r="E382" s="188" t="s">
        <v>665</v>
      </c>
      <c r="F382" s="189" t="s">
        <v>666</v>
      </c>
      <c r="G382" s="190" t="s">
        <v>550</v>
      </c>
      <c r="H382" s="191">
        <v>3</v>
      </c>
      <c r="I382" s="192"/>
      <c r="J382" s="193">
        <f t="shared" si="10"/>
        <v>0</v>
      </c>
      <c r="K382" s="194"/>
      <c r="L382" s="39"/>
      <c r="M382" s="195" t="s">
        <v>1</v>
      </c>
      <c r="N382" s="196" t="s">
        <v>43</v>
      </c>
      <c r="O382" s="71"/>
      <c r="P382" s="197">
        <f t="shared" si="11"/>
        <v>0</v>
      </c>
      <c r="Q382" s="197">
        <v>2.0369999999999999E-2</v>
      </c>
      <c r="R382" s="197">
        <f t="shared" si="12"/>
        <v>6.1109999999999998E-2</v>
      </c>
      <c r="S382" s="197">
        <v>0</v>
      </c>
      <c r="T382" s="198">
        <f t="shared" si="13"/>
        <v>0</v>
      </c>
      <c r="U382" s="34"/>
      <c r="V382" s="34"/>
      <c r="W382" s="34"/>
      <c r="X382" s="34"/>
      <c r="Y382" s="34"/>
      <c r="Z382" s="34"/>
      <c r="AA382" s="34"/>
      <c r="AB382" s="34"/>
      <c r="AC382" s="34"/>
      <c r="AD382" s="34"/>
      <c r="AE382" s="34"/>
      <c r="AR382" s="199" t="s">
        <v>256</v>
      </c>
      <c r="AT382" s="199" t="s">
        <v>165</v>
      </c>
      <c r="AU382" s="199" t="s">
        <v>88</v>
      </c>
      <c r="AY382" s="17" t="s">
        <v>163</v>
      </c>
      <c r="BE382" s="200">
        <f t="shared" si="14"/>
        <v>0</v>
      </c>
      <c r="BF382" s="200">
        <f t="shared" si="15"/>
        <v>0</v>
      </c>
      <c r="BG382" s="200">
        <f t="shared" si="16"/>
        <v>0</v>
      </c>
      <c r="BH382" s="200">
        <f t="shared" si="17"/>
        <v>0</v>
      </c>
      <c r="BI382" s="200">
        <f t="shared" si="18"/>
        <v>0</v>
      </c>
      <c r="BJ382" s="17" t="s">
        <v>86</v>
      </c>
      <c r="BK382" s="200">
        <f t="shared" si="19"/>
        <v>0</v>
      </c>
      <c r="BL382" s="17" t="s">
        <v>256</v>
      </c>
      <c r="BM382" s="199" t="s">
        <v>667</v>
      </c>
    </row>
    <row r="383" spans="1:65" s="2" customFormat="1" ht="16.5" customHeight="1">
      <c r="A383" s="34"/>
      <c r="B383" s="35"/>
      <c r="C383" s="187" t="s">
        <v>668</v>
      </c>
      <c r="D383" s="187" t="s">
        <v>165</v>
      </c>
      <c r="E383" s="188" t="s">
        <v>669</v>
      </c>
      <c r="F383" s="189" t="s">
        <v>670</v>
      </c>
      <c r="G383" s="190" t="s">
        <v>550</v>
      </c>
      <c r="H383" s="191">
        <v>2</v>
      </c>
      <c r="I383" s="192"/>
      <c r="J383" s="193">
        <f t="shared" si="10"/>
        <v>0</v>
      </c>
      <c r="K383" s="194"/>
      <c r="L383" s="39"/>
      <c r="M383" s="195" t="s">
        <v>1</v>
      </c>
      <c r="N383" s="196" t="s">
        <v>43</v>
      </c>
      <c r="O383" s="71"/>
      <c r="P383" s="197">
        <f t="shared" si="11"/>
        <v>0</v>
      </c>
      <c r="Q383" s="197">
        <v>4.2999999999999999E-4</v>
      </c>
      <c r="R383" s="197">
        <f t="shared" si="12"/>
        <v>8.5999999999999998E-4</v>
      </c>
      <c r="S383" s="197">
        <v>0</v>
      </c>
      <c r="T383" s="198">
        <f t="shared" si="13"/>
        <v>0</v>
      </c>
      <c r="U383" s="34"/>
      <c r="V383" s="34"/>
      <c r="W383" s="34"/>
      <c r="X383" s="34"/>
      <c r="Y383" s="34"/>
      <c r="Z383" s="34"/>
      <c r="AA383" s="34"/>
      <c r="AB383" s="34"/>
      <c r="AC383" s="34"/>
      <c r="AD383" s="34"/>
      <c r="AE383" s="34"/>
      <c r="AR383" s="199" t="s">
        <v>256</v>
      </c>
      <c r="AT383" s="199" t="s">
        <v>165</v>
      </c>
      <c r="AU383" s="199" t="s">
        <v>88</v>
      </c>
      <c r="AY383" s="17" t="s">
        <v>163</v>
      </c>
      <c r="BE383" s="200">
        <f t="shared" si="14"/>
        <v>0</v>
      </c>
      <c r="BF383" s="200">
        <f t="shared" si="15"/>
        <v>0</v>
      </c>
      <c r="BG383" s="200">
        <f t="shared" si="16"/>
        <v>0</v>
      </c>
      <c r="BH383" s="200">
        <f t="shared" si="17"/>
        <v>0</v>
      </c>
      <c r="BI383" s="200">
        <f t="shared" si="18"/>
        <v>0</v>
      </c>
      <c r="BJ383" s="17" t="s">
        <v>86</v>
      </c>
      <c r="BK383" s="200">
        <f t="shared" si="19"/>
        <v>0</v>
      </c>
      <c r="BL383" s="17" t="s">
        <v>256</v>
      </c>
      <c r="BM383" s="199" t="s">
        <v>671</v>
      </c>
    </row>
    <row r="384" spans="1:65" s="2" customFormat="1" ht="21.75" customHeight="1">
      <c r="A384" s="34"/>
      <c r="B384" s="35"/>
      <c r="C384" s="213" t="s">
        <v>672</v>
      </c>
      <c r="D384" s="213" t="s">
        <v>186</v>
      </c>
      <c r="E384" s="214" t="s">
        <v>673</v>
      </c>
      <c r="F384" s="215" t="s">
        <v>674</v>
      </c>
      <c r="G384" s="216" t="s">
        <v>175</v>
      </c>
      <c r="H384" s="217">
        <v>2</v>
      </c>
      <c r="I384" s="218"/>
      <c r="J384" s="219">
        <f t="shared" si="10"/>
        <v>0</v>
      </c>
      <c r="K384" s="220"/>
      <c r="L384" s="221"/>
      <c r="M384" s="222" t="s">
        <v>1</v>
      </c>
      <c r="N384" s="223" t="s">
        <v>43</v>
      </c>
      <c r="O384" s="71"/>
      <c r="P384" s="197">
        <f t="shared" si="11"/>
        <v>0</v>
      </c>
      <c r="Q384" s="197">
        <v>6.4999999999999997E-3</v>
      </c>
      <c r="R384" s="197">
        <f t="shared" si="12"/>
        <v>1.2999999999999999E-2</v>
      </c>
      <c r="S384" s="197">
        <v>0</v>
      </c>
      <c r="T384" s="198">
        <f t="shared" si="13"/>
        <v>0</v>
      </c>
      <c r="U384" s="34"/>
      <c r="V384" s="34"/>
      <c r="W384" s="34"/>
      <c r="X384" s="34"/>
      <c r="Y384" s="34"/>
      <c r="Z384" s="34"/>
      <c r="AA384" s="34"/>
      <c r="AB384" s="34"/>
      <c r="AC384" s="34"/>
      <c r="AD384" s="34"/>
      <c r="AE384" s="34"/>
      <c r="AR384" s="199" t="s">
        <v>366</v>
      </c>
      <c r="AT384" s="199" t="s">
        <v>186</v>
      </c>
      <c r="AU384" s="199" t="s">
        <v>88</v>
      </c>
      <c r="AY384" s="17" t="s">
        <v>163</v>
      </c>
      <c r="BE384" s="200">
        <f t="shared" si="14"/>
        <v>0</v>
      </c>
      <c r="BF384" s="200">
        <f t="shared" si="15"/>
        <v>0</v>
      </c>
      <c r="BG384" s="200">
        <f t="shared" si="16"/>
        <v>0</v>
      </c>
      <c r="BH384" s="200">
        <f t="shared" si="17"/>
        <v>0</v>
      </c>
      <c r="BI384" s="200">
        <f t="shared" si="18"/>
        <v>0</v>
      </c>
      <c r="BJ384" s="17" t="s">
        <v>86</v>
      </c>
      <c r="BK384" s="200">
        <f t="shared" si="19"/>
        <v>0</v>
      </c>
      <c r="BL384" s="17" t="s">
        <v>256</v>
      </c>
      <c r="BM384" s="199" t="s">
        <v>675</v>
      </c>
    </row>
    <row r="385" spans="1:65" s="2" customFormat="1" ht="16.5" customHeight="1">
      <c r="A385" s="34"/>
      <c r="B385" s="35"/>
      <c r="C385" s="187" t="s">
        <v>676</v>
      </c>
      <c r="D385" s="187" t="s">
        <v>165</v>
      </c>
      <c r="E385" s="188" t="s">
        <v>677</v>
      </c>
      <c r="F385" s="189" t="s">
        <v>678</v>
      </c>
      <c r="G385" s="190" t="s">
        <v>550</v>
      </c>
      <c r="H385" s="191">
        <v>2</v>
      </c>
      <c r="I385" s="192"/>
      <c r="J385" s="193">
        <f t="shared" si="10"/>
        <v>0</v>
      </c>
      <c r="K385" s="194"/>
      <c r="L385" s="39"/>
      <c r="M385" s="195" t="s">
        <v>1</v>
      </c>
      <c r="N385" s="196" t="s">
        <v>43</v>
      </c>
      <c r="O385" s="71"/>
      <c r="P385" s="197">
        <f t="shared" si="11"/>
        <v>0</v>
      </c>
      <c r="Q385" s="197">
        <v>0</v>
      </c>
      <c r="R385" s="197">
        <f t="shared" si="12"/>
        <v>0</v>
      </c>
      <c r="S385" s="197">
        <v>3.4700000000000002E-2</v>
      </c>
      <c r="T385" s="198">
        <f t="shared" si="13"/>
        <v>6.9400000000000003E-2</v>
      </c>
      <c r="U385" s="34"/>
      <c r="V385" s="34"/>
      <c r="W385" s="34"/>
      <c r="X385" s="34"/>
      <c r="Y385" s="34"/>
      <c r="Z385" s="34"/>
      <c r="AA385" s="34"/>
      <c r="AB385" s="34"/>
      <c r="AC385" s="34"/>
      <c r="AD385" s="34"/>
      <c r="AE385" s="34"/>
      <c r="AR385" s="199" t="s">
        <v>256</v>
      </c>
      <c r="AT385" s="199" t="s">
        <v>165</v>
      </c>
      <c r="AU385" s="199" t="s">
        <v>88</v>
      </c>
      <c r="AY385" s="17" t="s">
        <v>163</v>
      </c>
      <c r="BE385" s="200">
        <f t="shared" si="14"/>
        <v>0</v>
      </c>
      <c r="BF385" s="200">
        <f t="shared" si="15"/>
        <v>0</v>
      </c>
      <c r="BG385" s="200">
        <f t="shared" si="16"/>
        <v>0</v>
      </c>
      <c r="BH385" s="200">
        <f t="shared" si="17"/>
        <v>0</v>
      </c>
      <c r="BI385" s="200">
        <f t="shared" si="18"/>
        <v>0</v>
      </c>
      <c r="BJ385" s="17" t="s">
        <v>86</v>
      </c>
      <c r="BK385" s="200">
        <f t="shared" si="19"/>
        <v>0</v>
      </c>
      <c r="BL385" s="17" t="s">
        <v>256</v>
      </c>
      <c r="BM385" s="199" t="s">
        <v>679</v>
      </c>
    </row>
    <row r="386" spans="1:65" s="2" customFormat="1" ht="24.2" customHeight="1">
      <c r="A386" s="34"/>
      <c r="B386" s="35"/>
      <c r="C386" s="187" t="s">
        <v>680</v>
      </c>
      <c r="D386" s="187" t="s">
        <v>165</v>
      </c>
      <c r="E386" s="188" t="s">
        <v>681</v>
      </c>
      <c r="F386" s="189" t="s">
        <v>682</v>
      </c>
      <c r="G386" s="190" t="s">
        <v>550</v>
      </c>
      <c r="H386" s="191">
        <v>1</v>
      </c>
      <c r="I386" s="192"/>
      <c r="J386" s="193">
        <f t="shared" si="10"/>
        <v>0</v>
      </c>
      <c r="K386" s="194"/>
      <c r="L386" s="39"/>
      <c r="M386" s="195" t="s">
        <v>1</v>
      </c>
      <c r="N386" s="196" t="s">
        <v>43</v>
      </c>
      <c r="O386" s="71"/>
      <c r="P386" s="197">
        <f t="shared" si="11"/>
        <v>0</v>
      </c>
      <c r="Q386" s="197">
        <v>1.4749999999999999E-2</v>
      </c>
      <c r="R386" s="197">
        <f t="shared" si="12"/>
        <v>1.4749999999999999E-2</v>
      </c>
      <c r="S386" s="197">
        <v>0</v>
      </c>
      <c r="T386" s="198">
        <f t="shared" si="13"/>
        <v>0</v>
      </c>
      <c r="U386" s="34"/>
      <c r="V386" s="34"/>
      <c r="W386" s="34"/>
      <c r="X386" s="34"/>
      <c r="Y386" s="34"/>
      <c r="Z386" s="34"/>
      <c r="AA386" s="34"/>
      <c r="AB386" s="34"/>
      <c r="AC386" s="34"/>
      <c r="AD386" s="34"/>
      <c r="AE386" s="34"/>
      <c r="AR386" s="199" t="s">
        <v>256</v>
      </c>
      <c r="AT386" s="199" t="s">
        <v>165</v>
      </c>
      <c r="AU386" s="199" t="s">
        <v>88</v>
      </c>
      <c r="AY386" s="17" t="s">
        <v>163</v>
      </c>
      <c r="BE386" s="200">
        <f t="shared" si="14"/>
        <v>0</v>
      </c>
      <c r="BF386" s="200">
        <f t="shared" si="15"/>
        <v>0</v>
      </c>
      <c r="BG386" s="200">
        <f t="shared" si="16"/>
        <v>0</v>
      </c>
      <c r="BH386" s="200">
        <f t="shared" si="17"/>
        <v>0</v>
      </c>
      <c r="BI386" s="200">
        <f t="shared" si="18"/>
        <v>0</v>
      </c>
      <c r="BJ386" s="17" t="s">
        <v>86</v>
      </c>
      <c r="BK386" s="200">
        <f t="shared" si="19"/>
        <v>0</v>
      </c>
      <c r="BL386" s="17" t="s">
        <v>256</v>
      </c>
      <c r="BM386" s="199" t="s">
        <v>683</v>
      </c>
    </row>
    <row r="387" spans="1:65" s="2" customFormat="1" ht="24.2" customHeight="1">
      <c r="A387" s="34"/>
      <c r="B387" s="35"/>
      <c r="C387" s="187" t="s">
        <v>684</v>
      </c>
      <c r="D387" s="187" t="s">
        <v>165</v>
      </c>
      <c r="E387" s="188" t="s">
        <v>685</v>
      </c>
      <c r="F387" s="189" t="s">
        <v>686</v>
      </c>
      <c r="G387" s="190" t="s">
        <v>550</v>
      </c>
      <c r="H387" s="191">
        <v>2</v>
      </c>
      <c r="I387" s="192"/>
      <c r="J387" s="193">
        <f t="shared" si="10"/>
        <v>0</v>
      </c>
      <c r="K387" s="194"/>
      <c r="L387" s="39"/>
      <c r="M387" s="195" t="s">
        <v>1</v>
      </c>
      <c r="N387" s="196" t="s">
        <v>43</v>
      </c>
      <c r="O387" s="71"/>
      <c r="P387" s="197">
        <f t="shared" si="11"/>
        <v>0</v>
      </c>
      <c r="Q387" s="197">
        <v>2.4000000000000001E-4</v>
      </c>
      <c r="R387" s="197">
        <f t="shared" si="12"/>
        <v>4.8000000000000001E-4</v>
      </c>
      <c r="S387" s="197">
        <v>0</v>
      </c>
      <c r="T387" s="198">
        <f t="shared" si="13"/>
        <v>0</v>
      </c>
      <c r="U387" s="34"/>
      <c r="V387" s="34"/>
      <c r="W387" s="34"/>
      <c r="X387" s="34"/>
      <c r="Y387" s="34"/>
      <c r="Z387" s="34"/>
      <c r="AA387" s="34"/>
      <c r="AB387" s="34"/>
      <c r="AC387" s="34"/>
      <c r="AD387" s="34"/>
      <c r="AE387" s="34"/>
      <c r="AR387" s="199" t="s">
        <v>256</v>
      </c>
      <c r="AT387" s="199" t="s">
        <v>165</v>
      </c>
      <c r="AU387" s="199" t="s">
        <v>88</v>
      </c>
      <c r="AY387" s="17" t="s">
        <v>163</v>
      </c>
      <c r="BE387" s="200">
        <f t="shared" si="14"/>
        <v>0</v>
      </c>
      <c r="BF387" s="200">
        <f t="shared" si="15"/>
        <v>0</v>
      </c>
      <c r="BG387" s="200">
        <f t="shared" si="16"/>
        <v>0</v>
      </c>
      <c r="BH387" s="200">
        <f t="shared" si="17"/>
        <v>0</v>
      </c>
      <c r="BI387" s="200">
        <f t="shared" si="18"/>
        <v>0</v>
      </c>
      <c r="BJ387" s="17" t="s">
        <v>86</v>
      </c>
      <c r="BK387" s="200">
        <f t="shared" si="19"/>
        <v>0</v>
      </c>
      <c r="BL387" s="17" t="s">
        <v>256</v>
      </c>
      <c r="BM387" s="199" t="s">
        <v>687</v>
      </c>
    </row>
    <row r="388" spans="1:65" s="2" customFormat="1" ht="16.5" customHeight="1">
      <c r="A388" s="34"/>
      <c r="B388" s="35"/>
      <c r="C388" s="187" t="s">
        <v>688</v>
      </c>
      <c r="D388" s="187" t="s">
        <v>165</v>
      </c>
      <c r="E388" s="188" t="s">
        <v>689</v>
      </c>
      <c r="F388" s="189" t="s">
        <v>690</v>
      </c>
      <c r="G388" s="190" t="s">
        <v>550</v>
      </c>
      <c r="H388" s="191">
        <v>16</v>
      </c>
      <c r="I388" s="192"/>
      <c r="J388" s="193">
        <f t="shared" si="10"/>
        <v>0</v>
      </c>
      <c r="K388" s="194"/>
      <c r="L388" s="39"/>
      <c r="M388" s="195" t="s">
        <v>1</v>
      </c>
      <c r="N388" s="196" t="s">
        <v>43</v>
      </c>
      <c r="O388" s="71"/>
      <c r="P388" s="197">
        <f t="shared" si="11"/>
        <v>0</v>
      </c>
      <c r="Q388" s="197">
        <v>0</v>
      </c>
      <c r="R388" s="197">
        <f t="shared" si="12"/>
        <v>0</v>
      </c>
      <c r="S388" s="197">
        <v>1.56E-3</v>
      </c>
      <c r="T388" s="198">
        <f t="shared" si="13"/>
        <v>2.496E-2</v>
      </c>
      <c r="U388" s="34"/>
      <c r="V388" s="34"/>
      <c r="W388" s="34"/>
      <c r="X388" s="34"/>
      <c r="Y388" s="34"/>
      <c r="Z388" s="34"/>
      <c r="AA388" s="34"/>
      <c r="AB388" s="34"/>
      <c r="AC388" s="34"/>
      <c r="AD388" s="34"/>
      <c r="AE388" s="34"/>
      <c r="AR388" s="199" t="s">
        <v>256</v>
      </c>
      <c r="AT388" s="199" t="s">
        <v>165</v>
      </c>
      <c r="AU388" s="199" t="s">
        <v>88</v>
      </c>
      <c r="AY388" s="17" t="s">
        <v>163</v>
      </c>
      <c r="BE388" s="200">
        <f t="shared" si="14"/>
        <v>0</v>
      </c>
      <c r="BF388" s="200">
        <f t="shared" si="15"/>
        <v>0</v>
      </c>
      <c r="BG388" s="200">
        <f t="shared" si="16"/>
        <v>0</v>
      </c>
      <c r="BH388" s="200">
        <f t="shared" si="17"/>
        <v>0</v>
      </c>
      <c r="BI388" s="200">
        <f t="shared" si="18"/>
        <v>0</v>
      </c>
      <c r="BJ388" s="17" t="s">
        <v>86</v>
      </c>
      <c r="BK388" s="200">
        <f t="shared" si="19"/>
        <v>0</v>
      </c>
      <c r="BL388" s="17" t="s">
        <v>256</v>
      </c>
      <c r="BM388" s="199" t="s">
        <v>691</v>
      </c>
    </row>
    <row r="389" spans="1:65" s="2" customFormat="1" ht="24.2" customHeight="1">
      <c r="A389" s="34"/>
      <c r="B389" s="35"/>
      <c r="C389" s="187" t="s">
        <v>692</v>
      </c>
      <c r="D389" s="187" t="s">
        <v>165</v>
      </c>
      <c r="E389" s="188" t="s">
        <v>693</v>
      </c>
      <c r="F389" s="189" t="s">
        <v>694</v>
      </c>
      <c r="G389" s="190" t="s">
        <v>550</v>
      </c>
      <c r="H389" s="191">
        <v>1</v>
      </c>
      <c r="I389" s="192"/>
      <c r="J389" s="193">
        <f t="shared" si="10"/>
        <v>0</v>
      </c>
      <c r="K389" s="194"/>
      <c r="L389" s="39"/>
      <c r="M389" s="195" t="s">
        <v>1</v>
      </c>
      <c r="N389" s="196" t="s">
        <v>43</v>
      </c>
      <c r="O389" s="71"/>
      <c r="P389" s="197">
        <f t="shared" si="11"/>
        <v>0</v>
      </c>
      <c r="Q389" s="197">
        <v>2.0799999999999998E-3</v>
      </c>
      <c r="R389" s="197">
        <f t="shared" si="12"/>
        <v>2.0799999999999998E-3</v>
      </c>
      <c r="S389" s="197">
        <v>0</v>
      </c>
      <c r="T389" s="198">
        <f t="shared" si="13"/>
        <v>0</v>
      </c>
      <c r="U389" s="34"/>
      <c r="V389" s="34"/>
      <c r="W389" s="34"/>
      <c r="X389" s="34"/>
      <c r="Y389" s="34"/>
      <c r="Z389" s="34"/>
      <c r="AA389" s="34"/>
      <c r="AB389" s="34"/>
      <c r="AC389" s="34"/>
      <c r="AD389" s="34"/>
      <c r="AE389" s="34"/>
      <c r="AR389" s="199" t="s">
        <v>256</v>
      </c>
      <c r="AT389" s="199" t="s">
        <v>165</v>
      </c>
      <c r="AU389" s="199" t="s">
        <v>88</v>
      </c>
      <c r="AY389" s="17" t="s">
        <v>163</v>
      </c>
      <c r="BE389" s="200">
        <f t="shared" si="14"/>
        <v>0</v>
      </c>
      <c r="BF389" s="200">
        <f t="shared" si="15"/>
        <v>0</v>
      </c>
      <c r="BG389" s="200">
        <f t="shared" si="16"/>
        <v>0</v>
      </c>
      <c r="BH389" s="200">
        <f t="shared" si="17"/>
        <v>0</v>
      </c>
      <c r="BI389" s="200">
        <f t="shared" si="18"/>
        <v>0</v>
      </c>
      <c r="BJ389" s="17" t="s">
        <v>86</v>
      </c>
      <c r="BK389" s="200">
        <f t="shared" si="19"/>
        <v>0</v>
      </c>
      <c r="BL389" s="17" t="s">
        <v>256</v>
      </c>
      <c r="BM389" s="199" t="s">
        <v>695</v>
      </c>
    </row>
    <row r="390" spans="1:65" s="2" customFormat="1" ht="24.2" customHeight="1">
      <c r="A390" s="34"/>
      <c r="B390" s="35"/>
      <c r="C390" s="187" t="s">
        <v>696</v>
      </c>
      <c r="D390" s="187" t="s">
        <v>165</v>
      </c>
      <c r="E390" s="188" t="s">
        <v>697</v>
      </c>
      <c r="F390" s="189" t="s">
        <v>698</v>
      </c>
      <c r="G390" s="190" t="s">
        <v>550</v>
      </c>
      <c r="H390" s="191">
        <v>2</v>
      </c>
      <c r="I390" s="192"/>
      <c r="J390" s="193">
        <f t="shared" si="10"/>
        <v>0</v>
      </c>
      <c r="K390" s="194"/>
      <c r="L390" s="39"/>
      <c r="M390" s="195" t="s">
        <v>1</v>
      </c>
      <c r="N390" s="196" t="s">
        <v>43</v>
      </c>
      <c r="O390" s="71"/>
      <c r="P390" s="197">
        <f t="shared" si="11"/>
        <v>0</v>
      </c>
      <c r="Q390" s="197">
        <v>1.8E-3</v>
      </c>
      <c r="R390" s="197">
        <f t="shared" si="12"/>
        <v>3.5999999999999999E-3</v>
      </c>
      <c r="S390" s="197">
        <v>0</v>
      </c>
      <c r="T390" s="198">
        <f t="shared" si="13"/>
        <v>0</v>
      </c>
      <c r="U390" s="34"/>
      <c r="V390" s="34"/>
      <c r="W390" s="34"/>
      <c r="X390" s="34"/>
      <c r="Y390" s="34"/>
      <c r="Z390" s="34"/>
      <c r="AA390" s="34"/>
      <c r="AB390" s="34"/>
      <c r="AC390" s="34"/>
      <c r="AD390" s="34"/>
      <c r="AE390" s="34"/>
      <c r="AR390" s="199" t="s">
        <v>256</v>
      </c>
      <c r="AT390" s="199" t="s">
        <v>165</v>
      </c>
      <c r="AU390" s="199" t="s">
        <v>88</v>
      </c>
      <c r="AY390" s="17" t="s">
        <v>163</v>
      </c>
      <c r="BE390" s="200">
        <f t="shared" si="14"/>
        <v>0</v>
      </c>
      <c r="BF390" s="200">
        <f t="shared" si="15"/>
        <v>0</v>
      </c>
      <c r="BG390" s="200">
        <f t="shared" si="16"/>
        <v>0</v>
      </c>
      <c r="BH390" s="200">
        <f t="shared" si="17"/>
        <v>0</v>
      </c>
      <c r="BI390" s="200">
        <f t="shared" si="18"/>
        <v>0</v>
      </c>
      <c r="BJ390" s="17" t="s">
        <v>86</v>
      </c>
      <c r="BK390" s="200">
        <f t="shared" si="19"/>
        <v>0</v>
      </c>
      <c r="BL390" s="17" t="s">
        <v>256</v>
      </c>
      <c r="BM390" s="199" t="s">
        <v>699</v>
      </c>
    </row>
    <row r="391" spans="1:65" s="2" customFormat="1" ht="21.75" customHeight="1">
      <c r="A391" s="34"/>
      <c r="B391" s="35"/>
      <c r="C391" s="187" t="s">
        <v>700</v>
      </c>
      <c r="D391" s="187" t="s">
        <v>165</v>
      </c>
      <c r="E391" s="188" t="s">
        <v>701</v>
      </c>
      <c r="F391" s="189" t="s">
        <v>702</v>
      </c>
      <c r="G391" s="190" t="s">
        <v>550</v>
      </c>
      <c r="H391" s="191">
        <v>6</v>
      </c>
      <c r="I391" s="192"/>
      <c r="J391" s="193">
        <f t="shared" si="10"/>
        <v>0</v>
      </c>
      <c r="K391" s="194"/>
      <c r="L391" s="39"/>
      <c r="M391" s="195" t="s">
        <v>1</v>
      </c>
      <c r="N391" s="196" t="s">
        <v>43</v>
      </c>
      <c r="O391" s="71"/>
      <c r="P391" s="197">
        <f t="shared" si="11"/>
        <v>0</v>
      </c>
      <c r="Q391" s="197">
        <v>1.8E-3</v>
      </c>
      <c r="R391" s="197">
        <f t="shared" si="12"/>
        <v>1.0800000000000001E-2</v>
      </c>
      <c r="S391" s="197">
        <v>0</v>
      </c>
      <c r="T391" s="198">
        <f t="shared" si="13"/>
        <v>0</v>
      </c>
      <c r="U391" s="34"/>
      <c r="V391" s="34"/>
      <c r="W391" s="34"/>
      <c r="X391" s="34"/>
      <c r="Y391" s="34"/>
      <c r="Z391" s="34"/>
      <c r="AA391" s="34"/>
      <c r="AB391" s="34"/>
      <c r="AC391" s="34"/>
      <c r="AD391" s="34"/>
      <c r="AE391" s="34"/>
      <c r="AR391" s="199" t="s">
        <v>256</v>
      </c>
      <c r="AT391" s="199" t="s">
        <v>165</v>
      </c>
      <c r="AU391" s="199" t="s">
        <v>88</v>
      </c>
      <c r="AY391" s="17" t="s">
        <v>163</v>
      </c>
      <c r="BE391" s="200">
        <f t="shared" si="14"/>
        <v>0</v>
      </c>
      <c r="BF391" s="200">
        <f t="shared" si="15"/>
        <v>0</v>
      </c>
      <c r="BG391" s="200">
        <f t="shared" si="16"/>
        <v>0</v>
      </c>
      <c r="BH391" s="200">
        <f t="shared" si="17"/>
        <v>0</v>
      </c>
      <c r="BI391" s="200">
        <f t="shared" si="18"/>
        <v>0</v>
      </c>
      <c r="BJ391" s="17" t="s">
        <v>86</v>
      </c>
      <c r="BK391" s="200">
        <f t="shared" si="19"/>
        <v>0</v>
      </c>
      <c r="BL391" s="17" t="s">
        <v>256</v>
      </c>
      <c r="BM391" s="199" t="s">
        <v>703</v>
      </c>
    </row>
    <row r="392" spans="1:65" s="2" customFormat="1" ht="24.2" customHeight="1">
      <c r="A392" s="34"/>
      <c r="B392" s="35"/>
      <c r="C392" s="187" t="s">
        <v>704</v>
      </c>
      <c r="D392" s="187" t="s">
        <v>165</v>
      </c>
      <c r="E392" s="188" t="s">
        <v>705</v>
      </c>
      <c r="F392" s="189" t="s">
        <v>706</v>
      </c>
      <c r="G392" s="190" t="s">
        <v>175</v>
      </c>
      <c r="H392" s="191">
        <v>3</v>
      </c>
      <c r="I392" s="192"/>
      <c r="J392" s="193">
        <f t="shared" si="10"/>
        <v>0</v>
      </c>
      <c r="K392" s="194"/>
      <c r="L392" s="39"/>
      <c r="M392" s="195" t="s">
        <v>1</v>
      </c>
      <c r="N392" s="196" t="s">
        <v>43</v>
      </c>
      <c r="O392" s="71"/>
      <c r="P392" s="197">
        <f t="shared" si="11"/>
        <v>0</v>
      </c>
      <c r="Q392" s="197">
        <v>1.2E-4</v>
      </c>
      <c r="R392" s="197">
        <f t="shared" si="12"/>
        <v>3.6000000000000002E-4</v>
      </c>
      <c r="S392" s="197">
        <v>0</v>
      </c>
      <c r="T392" s="198">
        <f t="shared" si="13"/>
        <v>0</v>
      </c>
      <c r="U392" s="34"/>
      <c r="V392" s="34"/>
      <c r="W392" s="34"/>
      <c r="X392" s="34"/>
      <c r="Y392" s="34"/>
      <c r="Z392" s="34"/>
      <c r="AA392" s="34"/>
      <c r="AB392" s="34"/>
      <c r="AC392" s="34"/>
      <c r="AD392" s="34"/>
      <c r="AE392" s="34"/>
      <c r="AR392" s="199" t="s">
        <v>256</v>
      </c>
      <c r="AT392" s="199" t="s">
        <v>165</v>
      </c>
      <c r="AU392" s="199" t="s">
        <v>88</v>
      </c>
      <c r="AY392" s="17" t="s">
        <v>163</v>
      </c>
      <c r="BE392" s="200">
        <f t="shared" si="14"/>
        <v>0</v>
      </c>
      <c r="BF392" s="200">
        <f t="shared" si="15"/>
        <v>0</v>
      </c>
      <c r="BG392" s="200">
        <f t="shared" si="16"/>
        <v>0</v>
      </c>
      <c r="BH392" s="200">
        <f t="shared" si="17"/>
        <v>0</v>
      </c>
      <c r="BI392" s="200">
        <f t="shared" si="18"/>
        <v>0</v>
      </c>
      <c r="BJ392" s="17" t="s">
        <v>86</v>
      </c>
      <c r="BK392" s="200">
        <f t="shared" si="19"/>
        <v>0</v>
      </c>
      <c r="BL392" s="17" t="s">
        <v>256</v>
      </c>
      <c r="BM392" s="199" t="s">
        <v>707</v>
      </c>
    </row>
    <row r="393" spans="1:65" s="2" customFormat="1" ht="24.2" customHeight="1">
      <c r="A393" s="34"/>
      <c r="B393" s="35"/>
      <c r="C393" s="213" t="s">
        <v>708</v>
      </c>
      <c r="D393" s="213" t="s">
        <v>186</v>
      </c>
      <c r="E393" s="214" t="s">
        <v>709</v>
      </c>
      <c r="F393" s="215" t="s">
        <v>710</v>
      </c>
      <c r="G393" s="216" t="s">
        <v>175</v>
      </c>
      <c r="H393" s="217">
        <v>3</v>
      </c>
      <c r="I393" s="218"/>
      <c r="J393" s="219">
        <f t="shared" si="10"/>
        <v>0</v>
      </c>
      <c r="K393" s="220"/>
      <c r="L393" s="221"/>
      <c r="M393" s="222" t="s">
        <v>1</v>
      </c>
      <c r="N393" s="223" t="s">
        <v>43</v>
      </c>
      <c r="O393" s="71"/>
      <c r="P393" s="197">
        <f t="shared" si="11"/>
        <v>0</v>
      </c>
      <c r="Q393" s="197">
        <v>5.3800000000000002E-3</v>
      </c>
      <c r="R393" s="197">
        <f t="shared" si="12"/>
        <v>1.6140000000000002E-2</v>
      </c>
      <c r="S393" s="197">
        <v>0</v>
      </c>
      <c r="T393" s="198">
        <f t="shared" si="13"/>
        <v>0</v>
      </c>
      <c r="U393" s="34"/>
      <c r="V393" s="34"/>
      <c r="W393" s="34"/>
      <c r="X393" s="34"/>
      <c r="Y393" s="34"/>
      <c r="Z393" s="34"/>
      <c r="AA393" s="34"/>
      <c r="AB393" s="34"/>
      <c r="AC393" s="34"/>
      <c r="AD393" s="34"/>
      <c r="AE393" s="34"/>
      <c r="AR393" s="199" t="s">
        <v>366</v>
      </c>
      <c r="AT393" s="199" t="s">
        <v>186</v>
      </c>
      <c r="AU393" s="199" t="s">
        <v>88</v>
      </c>
      <c r="AY393" s="17" t="s">
        <v>163</v>
      </c>
      <c r="BE393" s="200">
        <f t="shared" si="14"/>
        <v>0</v>
      </c>
      <c r="BF393" s="200">
        <f t="shared" si="15"/>
        <v>0</v>
      </c>
      <c r="BG393" s="200">
        <f t="shared" si="16"/>
        <v>0</v>
      </c>
      <c r="BH393" s="200">
        <f t="shared" si="17"/>
        <v>0</v>
      </c>
      <c r="BI393" s="200">
        <f t="shared" si="18"/>
        <v>0</v>
      </c>
      <c r="BJ393" s="17" t="s">
        <v>86</v>
      </c>
      <c r="BK393" s="200">
        <f t="shared" si="19"/>
        <v>0</v>
      </c>
      <c r="BL393" s="17" t="s">
        <v>256</v>
      </c>
      <c r="BM393" s="199" t="s">
        <v>711</v>
      </c>
    </row>
    <row r="394" spans="1:65" s="2" customFormat="1" ht="29.25">
      <c r="A394" s="34"/>
      <c r="B394" s="35"/>
      <c r="C394" s="36"/>
      <c r="D394" s="203" t="s">
        <v>191</v>
      </c>
      <c r="E394" s="36"/>
      <c r="F394" s="224" t="s">
        <v>712</v>
      </c>
      <c r="G394" s="36"/>
      <c r="H394" s="36"/>
      <c r="I394" s="225"/>
      <c r="J394" s="36"/>
      <c r="K394" s="36"/>
      <c r="L394" s="39"/>
      <c r="M394" s="226"/>
      <c r="N394" s="227"/>
      <c r="O394" s="71"/>
      <c r="P394" s="71"/>
      <c r="Q394" s="71"/>
      <c r="R394" s="71"/>
      <c r="S394" s="71"/>
      <c r="T394" s="72"/>
      <c r="U394" s="34"/>
      <c r="V394" s="34"/>
      <c r="W394" s="34"/>
      <c r="X394" s="34"/>
      <c r="Y394" s="34"/>
      <c r="Z394" s="34"/>
      <c r="AA394" s="34"/>
      <c r="AB394" s="34"/>
      <c r="AC394" s="34"/>
      <c r="AD394" s="34"/>
      <c r="AE394" s="34"/>
      <c r="AT394" s="17" t="s">
        <v>191</v>
      </c>
      <c r="AU394" s="17" t="s">
        <v>88</v>
      </c>
    </row>
    <row r="395" spans="1:65" s="2" customFormat="1" ht="16.5" customHeight="1">
      <c r="A395" s="34"/>
      <c r="B395" s="35"/>
      <c r="C395" s="187" t="s">
        <v>713</v>
      </c>
      <c r="D395" s="187" t="s">
        <v>165</v>
      </c>
      <c r="E395" s="188" t="s">
        <v>714</v>
      </c>
      <c r="F395" s="189" t="s">
        <v>715</v>
      </c>
      <c r="G395" s="190" t="s">
        <v>175</v>
      </c>
      <c r="H395" s="191">
        <v>16</v>
      </c>
      <c r="I395" s="192"/>
      <c r="J395" s="193">
        <f t="shared" ref="J395:J404" si="20">ROUND(I395*H395,2)</f>
        <v>0</v>
      </c>
      <c r="K395" s="194"/>
      <c r="L395" s="39"/>
      <c r="M395" s="195" t="s">
        <v>1</v>
      </c>
      <c r="N395" s="196" t="s">
        <v>43</v>
      </c>
      <c r="O395" s="71"/>
      <c r="P395" s="197">
        <f t="shared" ref="P395:P404" si="21">O395*H395</f>
        <v>0</v>
      </c>
      <c r="Q395" s="197">
        <v>0</v>
      </c>
      <c r="R395" s="197">
        <f t="shared" ref="R395:R404" si="22">Q395*H395</f>
        <v>0</v>
      </c>
      <c r="S395" s="197">
        <v>8.4999999999999995E-4</v>
      </c>
      <c r="T395" s="198">
        <f t="shared" ref="T395:T404" si="23">S395*H395</f>
        <v>1.3599999999999999E-2</v>
      </c>
      <c r="U395" s="34"/>
      <c r="V395" s="34"/>
      <c r="W395" s="34"/>
      <c r="X395" s="34"/>
      <c r="Y395" s="34"/>
      <c r="Z395" s="34"/>
      <c r="AA395" s="34"/>
      <c r="AB395" s="34"/>
      <c r="AC395" s="34"/>
      <c r="AD395" s="34"/>
      <c r="AE395" s="34"/>
      <c r="AR395" s="199" t="s">
        <v>256</v>
      </c>
      <c r="AT395" s="199" t="s">
        <v>165</v>
      </c>
      <c r="AU395" s="199" t="s">
        <v>88</v>
      </c>
      <c r="AY395" s="17" t="s">
        <v>163</v>
      </c>
      <c r="BE395" s="200">
        <f t="shared" ref="BE395:BE404" si="24">IF(N395="základní",J395,0)</f>
        <v>0</v>
      </c>
      <c r="BF395" s="200">
        <f t="shared" ref="BF395:BF404" si="25">IF(N395="snížená",J395,0)</f>
        <v>0</v>
      </c>
      <c r="BG395" s="200">
        <f t="shared" ref="BG395:BG404" si="26">IF(N395="zákl. přenesená",J395,0)</f>
        <v>0</v>
      </c>
      <c r="BH395" s="200">
        <f t="shared" ref="BH395:BH404" si="27">IF(N395="sníž. přenesená",J395,0)</f>
        <v>0</v>
      </c>
      <c r="BI395" s="200">
        <f t="shared" ref="BI395:BI404" si="28">IF(N395="nulová",J395,0)</f>
        <v>0</v>
      </c>
      <c r="BJ395" s="17" t="s">
        <v>86</v>
      </c>
      <c r="BK395" s="200">
        <f t="shared" ref="BK395:BK404" si="29">ROUND(I395*H395,2)</f>
        <v>0</v>
      </c>
      <c r="BL395" s="17" t="s">
        <v>256</v>
      </c>
      <c r="BM395" s="199" t="s">
        <v>716</v>
      </c>
    </row>
    <row r="396" spans="1:65" s="2" customFormat="1" ht="16.5" customHeight="1">
      <c r="A396" s="34"/>
      <c r="B396" s="35"/>
      <c r="C396" s="187" t="s">
        <v>717</v>
      </c>
      <c r="D396" s="187" t="s">
        <v>165</v>
      </c>
      <c r="E396" s="188" t="s">
        <v>718</v>
      </c>
      <c r="F396" s="189" t="s">
        <v>719</v>
      </c>
      <c r="G396" s="190" t="s">
        <v>175</v>
      </c>
      <c r="H396" s="191">
        <v>6</v>
      </c>
      <c r="I396" s="192"/>
      <c r="J396" s="193">
        <f t="shared" si="20"/>
        <v>0</v>
      </c>
      <c r="K396" s="194"/>
      <c r="L396" s="39"/>
      <c r="M396" s="195" t="s">
        <v>1</v>
      </c>
      <c r="N396" s="196" t="s">
        <v>43</v>
      </c>
      <c r="O396" s="71"/>
      <c r="P396" s="197">
        <f t="shared" si="21"/>
        <v>0</v>
      </c>
      <c r="Q396" s="197">
        <v>2.3000000000000001E-4</v>
      </c>
      <c r="R396" s="197">
        <f t="shared" si="22"/>
        <v>1.3800000000000002E-3</v>
      </c>
      <c r="S396" s="197">
        <v>0</v>
      </c>
      <c r="T396" s="198">
        <f t="shared" si="23"/>
        <v>0</v>
      </c>
      <c r="U396" s="34"/>
      <c r="V396" s="34"/>
      <c r="W396" s="34"/>
      <c r="X396" s="34"/>
      <c r="Y396" s="34"/>
      <c r="Z396" s="34"/>
      <c r="AA396" s="34"/>
      <c r="AB396" s="34"/>
      <c r="AC396" s="34"/>
      <c r="AD396" s="34"/>
      <c r="AE396" s="34"/>
      <c r="AR396" s="199" t="s">
        <v>256</v>
      </c>
      <c r="AT396" s="199" t="s">
        <v>165</v>
      </c>
      <c r="AU396" s="199" t="s">
        <v>88</v>
      </c>
      <c r="AY396" s="17" t="s">
        <v>163</v>
      </c>
      <c r="BE396" s="200">
        <f t="shared" si="24"/>
        <v>0</v>
      </c>
      <c r="BF396" s="200">
        <f t="shared" si="25"/>
        <v>0</v>
      </c>
      <c r="BG396" s="200">
        <f t="shared" si="26"/>
        <v>0</v>
      </c>
      <c r="BH396" s="200">
        <f t="shared" si="27"/>
        <v>0</v>
      </c>
      <c r="BI396" s="200">
        <f t="shared" si="28"/>
        <v>0</v>
      </c>
      <c r="BJ396" s="17" t="s">
        <v>86</v>
      </c>
      <c r="BK396" s="200">
        <f t="shared" si="29"/>
        <v>0</v>
      </c>
      <c r="BL396" s="17" t="s">
        <v>256</v>
      </c>
      <c r="BM396" s="199" t="s">
        <v>720</v>
      </c>
    </row>
    <row r="397" spans="1:65" s="2" customFormat="1" ht="24.2" customHeight="1">
      <c r="A397" s="34"/>
      <c r="B397" s="35"/>
      <c r="C397" s="187" t="s">
        <v>721</v>
      </c>
      <c r="D397" s="187" t="s">
        <v>165</v>
      </c>
      <c r="E397" s="188" t="s">
        <v>722</v>
      </c>
      <c r="F397" s="189" t="s">
        <v>723</v>
      </c>
      <c r="G397" s="190" t="s">
        <v>175</v>
      </c>
      <c r="H397" s="191">
        <v>2</v>
      </c>
      <c r="I397" s="192"/>
      <c r="J397" s="193">
        <f t="shared" si="20"/>
        <v>0</v>
      </c>
      <c r="K397" s="194"/>
      <c r="L397" s="39"/>
      <c r="M397" s="195" t="s">
        <v>1</v>
      </c>
      <c r="N397" s="196" t="s">
        <v>43</v>
      </c>
      <c r="O397" s="71"/>
      <c r="P397" s="197">
        <f t="shared" si="21"/>
        <v>0</v>
      </c>
      <c r="Q397" s="197">
        <v>4.6999999999999999E-4</v>
      </c>
      <c r="R397" s="197">
        <f t="shared" si="22"/>
        <v>9.3999999999999997E-4</v>
      </c>
      <c r="S397" s="197">
        <v>0</v>
      </c>
      <c r="T397" s="198">
        <f t="shared" si="23"/>
        <v>0</v>
      </c>
      <c r="U397" s="34"/>
      <c r="V397" s="34"/>
      <c r="W397" s="34"/>
      <c r="X397" s="34"/>
      <c r="Y397" s="34"/>
      <c r="Z397" s="34"/>
      <c r="AA397" s="34"/>
      <c r="AB397" s="34"/>
      <c r="AC397" s="34"/>
      <c r="AD397" s="34"/>
      <c r="AE397" s="34"/>
      <c r="AR397" s="199" t="s">
        <v>256</v>
      </c>
      <c r="AT397" s="199" t="s">
        <v>165</v>
      </c>
      <c r="AU397" s="199" t="s">
        <v>88</v>
      </c>
      <c r="AY397" s="17" t="s">
        <v>163</v>
      </c>
      <c r="BE397" s="200">
        <f t="shared" si="24"/>
        <v>0</v>
      </c>
      <c r="BF397" s="200">
        <f t="shared" si="25"/>
        <v>0</v>
      </c>
      <c r="BG397" s="200">
        <f t="shared" si="26"/>
        <v>0</v>
      </c>
      <c r="BH397" s="200">
        <f t="shared" si="27"/>
        <v>0</v>
      </c>
      <c r="BI397" s="200">
        <f t="shared" si="28"/>
        <v>0</v>
      </c>
      <c r="BJ397" s="17" t="s">
        <v>86</v>
      </c>
      <c r="BK397" s="200">
        <f t="shared" si="29"/>
        <v>0</v>
      </c>
      <c r="BL397" s="17" t="s">
        <v>256</v>
      </c>
      <c r="BM397" s="199" t="s">
        <v>724</v>
      </c>
    </row>
    <row r="398" spans="1:65" s="2" customFormat="1" ht="24.2" customHeight="1">
      <c r="A398" s="34"/>
      <c r="B398" s="35"/>
      <c r="C398" s="187" t="s">
        <v>725</v>
      </c>
      <c r="D398" s="187" t="s">
        <v>165</v>
      </c>
      <c r="E398" s="188" t="s">
        <v>726</v>
      </c>
      <c r="F398" s="189" t="s">
        <v>727</v>
      </c>
      <c r="G398" s="190" t="s">
        <v>175</v>
      </c>
      <c r="H398" s="191">
        <v>3</v>
      </c>
      <c r="I398" s="192"/>
      <c r="J398" s="193">
        <f t="shared" si="20"/>
        <v>0</v>
      </c>
      <c r="K398" s="194"/>
      <c r="L398" s="39"/>
      <c r="M398" s="195" t="s">
        <v>1</v>
      </c>
      <c r="N398" s="196" t="s">
        <v>43</v>
      </c>
      <c r="O398" s="71"/>
      <c r="P398" s="197">
        <f t="shared" si="21"/>
        <v>0</v>
      </c>
      <c r="Q398" s="197">
        <v>7.5000000000000002E-4</v>
      </c>
      <c r="R398" s="197">
        <f t="shared" si="22"/>
        <v>2.2500000000000003E-3</v>
      </c>
      <c r="S398" s="197">
        <v>0</v>
      </c>
      <c r="T398" s="198">
        <f t="shared" si="23"/>
        <v>0</v>
      </c>
      <c r="U398" s="34"/>
      <c r="V398" s="34"/>
      <c r="W398" s="34"/>
      <c r="X398" s="34"/>
      <c r="Y398" s="34"/>
      <c r="Z398" s="34"/>
      <c r="AA398" s="34"/>
      <c r="AB398" s="34"/>
      <c r="AC398" s="34"/>
      <c r="AD398" s="34"/>
      <c r="AE398" s="34"/>
      <c r="AR398" s="199" t="s">
        <v>256</v>
      </c>
      <c r="AT398" s="199" t="s">
        <v>165</v>
      </c>
      <c r="AU398" s="199" t="s">
        <v>88</v>
      </c>
      <c r="AY398" s="17" t="s">
        <v>163</v>
      </c>
      <c r="BE398" s="200">
        <f t="shared" si="24"/>
        <v>0</v>
      </c>
      <c r="BF398" s="200">
        <f t="shared" si="25"/>
        <v>0</v>
      </c>
      <c r="BG398" s="200">
        <f t="shared" si="26"/>
        <v>0</v>
      </c>
      <c r="BH398" s="200">
        <f t="shared" si="27"/>
        <v>0</v>
      </c>
      <c r="BI398" s="200">
        <f t="shared" si="28"/>
        <v>0</v>
      </c>
      <c r="BJ398" s="17" t="s">
        <v>86</v>
      </c>
      <c r="BK398" s="200">
        <f t="shared" si="29"/>
        <v>0</v>
      </c>
      <c r="BL398" s="17" t="s">
        <v>256</v>
      </c>
      <c r="BM398" s="199" t="s">
        <v>728</v>
      </c>
    </row>
    <row r="399" spans="1:65" s="2" customFormat="1" ht="16.5" customHeight="1">
      <c r="A399" s="34"/>
      <c r="B399" s="35"/>
      <c r="C399" s="187" t="s">
        <v>729</v>
      </c>
      <c r="D399" s="187" t="s">
        <v>165</v>
      </c>
      <c r="E399" s="188" t="s">
        <v>730</v>
      </c>
      <c r="F399" s="189" t="s">
        <v>731</v>
      </c>
      <c r="G399" s="190" t="s">
        <v>175</v>
      </c>
      <c r="H399" s="191">
        <v>3</v>
      </c>
      <c r="I399" s="192"/>
      <c r="J399" s="193">
        <f t="shared" si="20"/>
        <v>0</v>
      </c>
      <c r="K399" s="194"/>
      <c r="L399" s="39"/>
      <c r="M399" s="195" t="s">
        <v>1</v>
      </c>
      <c r="N399" s="196" t="s">
        <v>43</v>
      </c>
      <c r="O399" s="71"/>
      <c r="P399" s="197">
        <f t="shared" si="21"/>
        <v>0</v>
      </c>
      <c r="Q399" s="197">
        <v>2.7999999999999998E-4</v>
      </c>
      <c r="R399" s="197">
        <f t="shared" si="22"/>
        <v>8.3999999999999993E-4</v>
      </c>
      <c r="S399" s="197">
        <v>0</v>
      </c>
      <c r="T399" s="198">
        <f t="shared" si="23"/>
        <v>0</v>
      </c>
      <c r="U399" s="34"/>
      <c r="V399" s="34"/>
      <c r="W399" s="34"/>
      <c r="X399" s="34"/>
      <c r="Y399" s="34"/>
      <c r="Z399" s="34"/>
      <c r="AA399" s="34"/>
      <c r="AB399" s="34"/>
      <c r="AC399" s="34"/>
      <c r="AD399" s="34"/>
      <c r="AE399" s="34"/>
      <c r="AR399" s="199" t="s">
        <v>256</v>
      </c>
      <c r="AT399" s="199" t="s">
        <v>165</v>
      </c>
      <c r="AU399" s="199" t="s">
        <v>88</v>
      </c>
      <c r="AY399" s="17" t="s">
        <v>163</v>
      </c>
      <c r="BE399" s="200">
        <f t="shared" si="24"/>
        <v>0</v>
      </c>
      <c r="BF399" s="200">
        <f t="shared" si="25"/>
        <v>0</v>
      </c>
      <c r="BG399" s="200">
        <f t="shared" si="26"/>
        <v>0</v>
      </c>
      <c r="BH399" s="200">
        <f t="shared" si="27"/>
        <v>0</v>
      </c>
      <c r="BI399" s="200">
        <f t="shared" si="28"/>
        <v>0</v>
      </c>
      <c r="BJ399" s="17" t="s">
        <v>86</v>
      </c>
      <c r="BK399" s="200">
        <f t="shared" si="29"/>
        <v>0</v>
      </c>
      <c r="BL399" s="17" t="s">
        <v>256</v>
      </c>
      <c r="BM399" s="199" t="s">
        <v>732</v>
      </c>
    </row>
    <row r="400" spans="1:65" s="2" customFormat="1" ht="16.5" customHeight="1">
      <c r="A400" s="34"/>
      <c r="B400" s="35"/>
      <c r="C400" s="187" t="s">
        <v>733</v>
      </c>
      <c r="D400" s="187" t="s">
        <v>165</v>
      </c>
      <c r="E400" s="188" t="s">
        <v>734</v>
      </c>
      <c r="F400" s="189" t="s">
        <v>735</v>
      </c>
      <c r="G400" s="190" t="s">
        <v>175</v>
      </c>
      <c r="H400" s="191">
        <v>4</v>
      </c>
      <c r="I400" s="192"/>
      <c r="J400" s="193">
        <f t="shared" si="20"/>
        <v>0</v>
      </c>
      <c r="K400" s="194"/>
      <c r="L400" s="39"/>
      <c r="M400" s="195" t="s">
        <v>1</v>
      </c>
      <c r="N400" s="196" t="s">
        <v>43</v>
      </c>
      <c r="O400" s="71"/>
      <c r="P400" s="197">
        <f t="shared" si="21"/>
        <v>0</v>
      </c>
      <c r="Q400" s="197">
        <v>5.5999999999999999E-3</v>
      </c>
      <c r="R400" s="197">
        <f t="shared" si="22"/>
        <v>2.24E-2</v>
      </c>
      <c r="S400" s="197">
        <v>0</v>
      </c>
      <c r="T400" s="198">
        <f t="shared" si="23"/>
        <v>0</v>
      </c>
      <c r="U400" s="34"/>
      <c r="V400" s="34"/>
      <c r="W400" s="34"/>
      <c r="X400" s="34"/>
      <c r="Y400" s="34"/>
      <c r="Z400" s="34"/>
      <c r="AA400" s="34"/>
      <c r="AB400" s="34"/>
      <c r="AC400" s="34"/>
      <c r="AD400" s="34"/>
      <c r="AE400" s="34"/>
      <c r="AR400" s="199" t="s">
        <v>169</v>
      </c>
      <c r="AT400" s="199" t="s">
        <v>165</v>
      </c>
      <c r="AU400" s="199" t="s">
        <v>88</v>
      </c>
      <c r="AY400" s="17" t="s">
        <v>163</v>
      </c>
      <c r="BE400" s="200">
        <f t="shared" si="24"/>
        <v>0</v>
      </c>
      <c r="BF400" s="200">
        <f t="shared" si="25"/>
        <v>0</v>
      </c>
      <c r="BG400" s="200">
        <f t="shared" si="26"/>
        <v>0</v>
      </c>
      <c r="BH400" s="200">
        <f t="shared" si="27"/>
        <v>0</v>
      </c>
      <c r="BI400" s="200">
        <f t="shared" si="28"/>
        <v>0</v>
      </c>
      <c r="BJ400" s="17" t="s">
        <v>86</v>
      </c>
      <c r="BK400" s="200">
        <f t="shared" si="29"/>
        <v>0</v>
      </c>
      <c r="BL400" s="17" t="s">
        <v>169</v>
      </c>
      <c r="BM400" s="199" t="s">
        <v>736</v>
      </c>
    </row>
    <row r="401" spans="1:65" s="2" customFormat="1" ht="21.75" customHeight="1">
      <c r="A401" s="34"/>
      <c r="B401" s="35"/>
      <c r="C401" s="187" t="s">
        <v>737</v>
      </c>
      <c r="D401" s="187" t="s">
        <v>165</v>
      </c>
      <c r="E401" s="188" t="s">
        <v>738</v>
      </c>
      <c r="F401" s="189" t="s">
        <v>739</v>
      </c>
      <c r="G401" s="190" t="s">
        <v>175</v>
      </c>
      <c r="H401" s="191">
        <v>5</v>
      </c>
      <c r="I401" s="192"/>
      <c r="J401" s="193">
        <f t="shared" si="20"/>
        <v>0</v>
      </c>
      <c r="K401" s="194"/>
      <c r="L401" s="39"/>
      <c r="M401" s="195" t="s">
        <v>1</v>
      </c>
      <c r="N401" s="196" t="s">
        <v>43</v>
      </c>
      <c r="O401" s="71"/>
      <c r="P401" s="197">
        <f t="shared" si="21"/>
        <v>0</v>
      </c>
      <c r="Q401" s="197">
        <v>1E-3</v>
      </c>
      <c r="R401" s="197">
        <f t="shared" si="22"/>
        <v>5.0000000000000001E-3</v>
      </c>
      <c r="S401" s="197">
        <v>0</v>
      </c>
      <c r="T401" s="198">
        <f t="shared" si="23"/>
        <v>0</v>
      </c>
      <c r="U401" s="34"/>
      <c r="V401" s="34"/>
      <c r="W401" s="34"/>
      <c r="X401" s="34"/>
      <c r="Y401" s="34"/>
      <c r="Z401" s="34"/>
      <c r="AA401" s="34"/>
      <c r="AB401" s="34"/>
      <c r="AC401" s="34"/>
      <c r="AD401" s="34"/>
      <c r="AE401" s="34"/>
      <c r="AR401" s="199" t="s">
        <v>256</v>
      </c>
      <c r="AT401" s="199" t="s">
        <v>165</v>
      </c>
      <c r="AU401" s="199" t="s">
        <v>88</v>
      </c>
      <c r="AY401" s="17" t="s">
        <v>163</v>
      </c>
      <c r="BE401" s="200">
        <f t="shared" si="24"/>
        <v>0</v>
      </c>
      <c r="BF401" s="200">
        <f t="shared" si="25"/>
        <v>0</v>
      </c>
      <c r="BG401" s="200">
        <f t="shared" si="26"/>
        <v>0</v>
      </c>
      <c r="BH401" s="200">
        <f t="shared" si="27"/>
        <v>0</v>
      </c>
      <c r="BI401" s="200">
        <f t="shared" si="28"/>
        <v>0</v>
      </c>
      <c r="BJ401" s="17" t="s">
        <v>86</v>
      </c>
      <c r="BK401" s="200">
        <f t="shared" si="29"/>
        <v>0</v>
      </c>
      <c r="BL401" s="17" t="s">
        <v>256</v>
      </c>
      <c r="BM401" s="199" t="s">
        <v>740</v>
      </c>
    </row>
    <row r="402" spans="1:65" s="2" customFormat="1" ht="24.2" customHeight="1">
      <c r="A402" s="34"/>
      <c r="B402" s="35"/>
      <c r="C402" s="187" t="s">
        <v>741</v>
      </c>
      <c r="D402" s="187" t="s">
        <v>165</v>
      </c>
      <c r="E402" s="188" t="s">
        <v>742</v>
      </c>
      <c r="F402" s="189" t="s">
        <v>743</v>
      </c>
      <c r="G402" s="190" t="s">
        <v>550</v>
      </c>
      <c r="H402" s="191">
        <v>5</v>
      </c>
      <c r="I402" s="192"/>
      <c r="J402" s="193">
        <f t="shared" si="20"/>
        <v>0</v>
      </c>
      <c r="K402" s="194"/>
      <c r="L402" s="39"/>
      <c r="M402" s="195" t="s">
        <v>1</v>
      </c>
      <c r="N402" s="196" t="s">
        <v>43</v>
      </c>
      <c r="O402" s="71"/>
      <c r="P402" s="197">
        <f t="shared" si="21"/>
        <v>0</v>
      </c>
      <c r="Q402" s="197">
        <v>5.1999999999999995E-4</v>
      </c>
      <c r="R402" s="197">
        <f t="shared" si="22"/>
        <v>2.5999999999999999E-3</v>
      </c>
      <c r="S402" s="197">
        <v>0</v>
      </c>
      <c r="T402" s="198">
        <f t="shared" si="23"/>
        <v>0</v>
      </c>
      <c r="U402" s="34"/>
      <c r="V402" s="34"/>
      <c r="W402" s="34"/>
      <c r="X402" s="34"/>
      <c r="Y402" s="34"/>
      <c r="Z402" s="34"/>
      <c r="AA402" s="34"/>
      <c r="AB402" s="34"/>
      <c r="AC402" s="34"/>
      <c r="AD402" s="34"/>
      <c r="AE402" s="34"/>
      <c r="AR402" s="199" t="s">
        <v>256</v>
      </c>
      <c r="AT402" s="199" t="s">
        <v>165</v>
      </c>
      <c r="AU402" s="199" t="s">
        <v>88</v>
      </c>
      <c r="AY402" s="17" t="s">
        <v>163</v>
      </c>
      <c r="BE402" s="200">
        <f t="shared" si="24"/>
        <v>0</v>
      </c>
      <c r="BF402" s="200">
        <f t="shared" si="25"/>
        <v>0</v>
      </c>
      <c r="BG402" s="200">
        <f t="shared" si="26"/>
        <v>0</v>
      </c>
      <c r="BH402" s="200">
        <f t="shared" si="27"/>
        <v>0</v>
      </c>
      <c r="BI402" s="200">
        <f t="shared" si="28"/>
        <v>0</v>
      </c>
      <c r="BJ402" s="17" t="s">
        <v>86</v>
      </c>
      <c r="BK402" s="200">
        <f t="shared" si="29"/>
        <v>0</v>
      </c>
      <c r="BL402" s="17" t="s">
        <v>256</v>
      </c>
      <c r="BM402" s="199" t="s">
        <v>744</v>
      </c>
    </row>
    <row r="403" spans="1:65" s="2" customFormat="1" ht="16.5" customHeight="1">
      <c r="A403" s="34"/>
      <c r="B403" s="35"/>
      <c r="C403" s="187" t="s">
        <v>745</v>
      </c>
      <c r="D403" s="187" t="s">
        <v>165</v>
      </c>
      <c r="E403" s="188" t="s">
        <v>746</v>
      </c>
      <c r="F403" s="189" t="s">
        <v>747</v>
      </c>
      <c r="G403" s="190" t="s">
        <v>175</v>
      </c>
      <c r="H403" s="191">
        <v>5</v>
      </c>
      <c r="I403" s="192"/>
      <c r="J403" s="193">
        <f t="shared" si="20"/>
        <v>0</v>
      </c>
      <c r="K403" s="194"/>
      <c r="L403" s="39"/>
      <c r="M403" s="195" t="s">
        <v>1</v>
      </c>
      <c r="N403" s="196" t="s">
        <v>43</v>
      </c>
      <c r="O403" s="71"/>
      <c r="P403" s="197">
        <f t="shared" si="21"/>
        <v>0</v>
      </c>
      <c r="Q403" s="197">
        <v>5.1999999999999995E-4</v>
      </c>
      <c r="R403" s="197">
        <f t="shared" si="22"/>
        <v>2.5999999999999999E-3</v>
      </c>
      <c r="S403" s="197">
        <v>0</v>
      </c>
      <c r="T403" s="198">
        <f t="shared" si="23"/>
        <v>0</v>
      </c>
      <c r="U403" s="34"/>
      <c r="V403" s="34"/>
      <c r="W403" s="34"/>
      <c r="X403" s="34"/>
      <c r="Y403" s="34"/>
      <c r="Z403" s="34"/>
      <c r="AA403" s="34"/>
      <c r="AB403" s="34"/>
      <c r="AC403" s="34"/>
      <c r="AD403" s="34"/>
      <c r="AE403" s="34"/>
      <c r="AR403" s="199" t="s">
        <v>256</v>
      </c>
      <c r="AT403" s="199" t="s">
        <v>165</v>
      </c>
      <c r="AU403" s="199" t="s">
        <v>88</v>
      </c>
      <c r="AY403" s="17" t="s">
        <v>163</v>
      </c>
      <c r="BE403" s="200">
        <f t="shared" si="24"/>
        <v>0</v>
      </c>
      <c r="BF403" s="200">
        <f t="shared" si="25"/>
        <v>0</v>
      </c>
      <c r="BG403" s="200">
        <f t="shared" si="26"/>
        <v>0</v>
      </c>
      <c r="BH403" s="200">
        <f t="shared" si="27"/>
        <v>0</v>
      </c>
      <c r="BI403" s="200">
        <f t="shared" si="28"/>
        <v>0</v>
      </c>
      <c r="BJ403" s="17" t="s">
        <v>86</v>
      </c>
      <c r="BK403" s="200">
        <f t="shared" si="29"/>
        <v>0</v>
      </c>
      <c r="BL403" s="17" t="s">
        <v>256</v>
      </c>
      <c r="BM403" s="199" t="s">
        <v>748</v>
      </c>
    </row>
    <row r="404" spans="1:65" s="2" customFormat="1" ht="16.5" customHeight="1">
      <c r="A404" s="34"/>
      <c r="B404" s="35"/>
      <c r="C404" s="187" t="s">
        <v>749</v>
      </c>
      <c r="D404" s="187" t="s">
        <v>165</v>
      </c>
      <c r="E404" s="188" t="s">
        <v>750</v>
      </c>
      <c r="F404" s="189" t="s">
        <v>751</v>
      </c>
      <c r="G404" s="190" t="s">
        <v>168</v>
      </c>
      <c r="H404" s="191">
        <v>2.5</v>
      </c>
      <c r="I404" s="192"/>
      <c r="J404" s="193">
        <f t="shared" si="20"/>
        <v>0</v>
      </c>
      <c r="K404" s="194"/>
      <c r="L404" s="39"/>
      <c r="M404" s="195" t="s">
        <v>1</v>
      </c>
      <c r="N404" s="196" t="s">
        <v>43</v>
      </c>
      <c r="O404" s="71"/>
      <c r="P404" s="197">
        <f t="shared" si="21"/>
        <v>0</v>
      </c>
      <c r="Q404" s="197">
        <v>1.2E-2</v>
      </c>
      <c r="R404" s="197">
        <f t="shared" si="22"/>
        <v>0.03</v>
      </c>
      <c r="S404" s="197">
        <v>0</v>
      </c>
      <c r="T404" s="198">
        <f t="shared" si="23"/>
        <v>0</v>
      </c>
      <c r="U404" s="34"/>
      <c r="V404" s="34"/>
      <c r="W404" s="34"/>
      <c r="X404" s="34"/>
      <c r="Y404" s="34"/>
      <c r="Z404" s="34"/>
      <c r="AA404" s="34"/>
      <c r="AB404" s="34"/>
      <c r="AC404" s="34"/>
      <c r="AD404" s="34"/>
      <c r="AE404" s="34"/>
      <c r="AR404" s="199" t="s">
        <v>256</v>
      </c>
      <c r="AT404" s="199" t="s">
        <v>165</v>
      </c>
      <c r="AU404" s="199" t="s">
        <v>88</v>
      </c>
      <c r="AY404" s="17" t="s">
        <v>163</v>
      </c>
      <c r="BE404" s="200">
        <f t="shared" si="24"/>
        <v>0</v>
      </c>
      <c r="BF404" s="200">
        <f t="shared" si="25"/>
        <v>0</v>
      </c>
      <c r="BG404" s="200">
        <f t="shared" si="26"/>
        <v>0</v>
      </c>
      <c r="BH404" s="200">
        <f t="shared" si="27"/>
        <v>0</v>
      </c>
      <c r="BI404" s="200">
        <f t="shared" si="28"/>
        <v>0</v>
      </c>
      <c r="BJ404" s="17" t="s">
        <v>86</v>
      </c>
      <c r="BK404" s="200">
        <f t="shared" si="29"/>
        <v>0</v>
      </c>
      <c r="BL404" s="17" t="s">
        <v>256</v>
      </c>
      <c r="BM404" s="199" t="s">
        <v>752</v>
      </c>
    </row>
    <row r="405" spans="1:65" s="13" customFormat="1" ht="11.25">
      <c r="B405" s="201"/>
      <c r="C405" s="202"/>
      <c r="D405" s="203" t="s">
        <v>171</v>
      </c>
      <c r="E405" s="204" t="s">
        <v>1</v>
      </c>
      <c r="F405" s="205" t="s">
        <v>753</v>
      </c>
      <c r="G405" s="202"/>
      <c r="H405" s="206">
        <v>2.5</v>
      </c>
      <c r="I405" s="207"/>
      <c r="J405" s="202"/>
      <c r="K405" s="202"/>
      <c r="L405" s="208"/>
      <c r="M405" s="209"/>
      <c r="N405" s="210"/>
      <c r="O405" s="210"/>
      <c r="P405" s="210"/>
      <c r="Q405" s="210"/>
      <c r="R405" s="210"/>
      <c r="S405" s="210"/>
      <c r="T405" s="211"/>
      <c r="AT405" s="212" t="s">
        <v>171</v>
      </c>
      <c r="AU405" s="212" t="s">
        <v>88</v>
      </c>
      <c r="AV405" s="13" t="s">
        <v>88</v>
      </c>
      <c r="AW405" s="13" t="s">
        <v>34</v>
      </c>
      <c r="AX405" s="13" t="s">
        <v>86</v>
      </c>
      <c r="AY405" s="212" t="s">
        <v>163</v>
      </c>
    </row>
    <row r="406" spans="1:65" s="2" customFormat="1" ht="16.5" customHeight="1">
      <c r="A406" s="34"/>
      <c r="B406" s="35"/>
      <c r="C406" s="187" t="s">
        <v>754</v>
      </c>
      <c r="D406" s="187" t="s">
        <v>165</v>
      </c>
      <c r="E406" s="188" t="s">
        <v>755</v>
      </c>
      <c r="F406" s="189" t="s">
        <v>756</v>
      </c>
      <c r="G406" s="190" t="s">
        <v>175</v>
      </c>
      <c r="H406" s="191">
        <v>8</v>
      </c>
      <c r="I406" s="192"/>
      <c r="J406" s="193">
        <f>ROUND(I406*H406,2)</f>
        <v>0</v>
      </c>
      <c r="K406" s="194"/>
      <c r="L406" s="39"/>
      <c r="M406" s="195" t="s">
        <v>1</v>
      </c>
      <c r="N406" s="196" t="s">
        <v>43</v>
      </c>
      <c r="O406" s="71"/>
      <c r="P406" s="197">
        <f>O406*H406</f>
        <v>0</v>
      </c>
      <c r="Q406" s="197">
        <v>5.0000000000000001E-4</v>
      </c>
      <c r="R406" s="197">
        <f>Q406*H406</f>
        <v>4.0000000000000001E-3</v>
      </c>
      <c r="S406" s="197">
        <v>0</v>
      </c>
      <c r="T406" s="198">
        <f>S406*H406</f>
        <v>0</v>
      </c>
      <c r="U406" s="34"/>
      <c r="V406" s="34"/>
      <c r="W406" s="34"/>
      <c r="X406" s="34"/>
      <c r="Y406" s="34"/>
      <c r="Z406" s="34"/>
      <c r="AA406" s="34"/>
      <c r="AB406" s="34"/>
      <c r="AC406" s="34"/>
      <c r="AD406" s="34"/>
      <c r="AE406" s="34"/>
      <c r="AR406" s="199" t="s">
        <v>256</v>
      </c>
      <c r="AT406" s="199" t="s">
        <v>165</v>
      </c>
      <c r="AU406" s="199" t="s">
        <v>88</v>
      </c>
      <c r="AY406" s="17" t="s">
        <v>163</v>
      </c>
      <c r="BE406" s="200">
        <f>IF(N406="základní",J406,0)</f>
        <v>0</v>
      </c>
      <c r="BF406" s="200">
        <f>IF(N406="snížená",J406,0)</f>
        <v>0</v>
      </c>
      <c r="BG406" s="200">
        <f>IF(N406="zákl. přenesená",J406,0)</f>
        <v>0</v>
      </c>
      <c r="BH406" s="200">
        <f>IF(N406="sníž. přenesená",J406,0)</f>
        <v>0</v>
      </c>
      <c r="BI406" s="200">
        <f>IF(N406="nulová",J406,0)</f>
        <v>0</v>
      </c>
      <c r="BJ406" s="17" t="s">
        <v>86</v>
      </c>
      <c r="BK406" s="200">
        <f>ROUND(I406*H406,2)</f>
        <v>0</v>
      </c>
      <c r="BL406" s="17" t="s">
        <v>256</v>
      </c>
      <c r="BM406" s="199" t="s">
        <v>757</v>
      </c>
    </row>
    <row r="407" spans="1:65" s="13" customFormat="1" ht="11.25">
      <c r="B407" s="201"/>
      <c r="C407" s="202"/>
      <c r="D407" s="203" t="s">
        <v>171</v>
      </c>
      <c r="E407" s="204" t="s">
        <v>1</v>
      </c>
      <c r="F407" s="205" t="s">
        <v>758</v>
      </c>
      <c r="G407" s="202"/>
      <c r="H407" s="206">
        <v>5</v>
      </c>
      <c r="I407" s="207"/>
      <c r="J407" s="202"/>
      <c r="K407" s="202"/>
      <c r="L407" s="208"/>
      <c r="M407" s="209"/>
      <c r="N407" s="210"/>
      <c r="O407" s="210"/>
      <c r="P407" s="210"/>
      <c r="Q407" s="210"/>
      <c r="R407" s="210"/>
      <c r="S407" s="210"/>
      <c r="T407" s="211"/>
      <c r="AT407" s="212" t="s">
        <v>171</v>
      </c>
      <c r="AU407" s="212" t="s">
        <v>88</v>
      </c>
      <c r="AV407" s="13" t="s">
        <v>88</v>
      </c>
      <c r="AW407" s="13" t="s">
        <v>34</v>
      </c>
      <c r="AX407" s="13" t="s">
        <v>78</v>
      </c>
      <c r="AY407" s="212" t="s">
        <v>163</v>
      </c>
    </row>
    <row r="408" spans="1:65" s="13" customFormat="1" ht="11.25">
      <c r="B408" s="201"/>
      <c r="C408" s="202"/>
      <c r="D408" s="203" t="s">
        <v>171</v>
      </c>
      <c r="E408" s="204" t="s">
        <v>1</v>
      </c>
      <c r="F408" s="205" t="s">
        <v>759</v>
      </c>
      <c r="G408" s="202"/>
      <c r="H408" s="206">
        <v>3</v>
      </c>
      <c r="I408" s="207"/>
      <c r="J408" s="202"/>
      <c r="K408" s="202"/>
      <c r="L408" s="208"/>
      <c r="M408" s="209"/>
      <c r="N408" s="210"/>
      <c r="O408" s="210"/>
      <c r="P408" s="210"/>
      <c r="Q408" s="210"/>
      <c r="R408" s="210"/>
      <c r="S408" s="210"/>
      <c r="T408" s="211"/>
      <c r="AT408" s="212" t="s">
        <v>171</v>
      </c>
      <c r="AU408" s="212" t="s">
        <v>88</v>
      </c>
      <c r="AV408" s="13" t="s">
        <v>88</v>
      </c>
      <c r="AW408" s="13" t="s">
        <v>34</v>
      </c>
      <c r="AX408" s="13" t="s">
        <v>78</v>
      </c>
      <c r="AY408" s="212" t="s">
        <v>163</v>
      </c>
    </row>
    <row r="409" spans="1:65" s="14" customFormat="1" ht="11.25">
      <c r="B409" s="228"/>
      <c r="C409" s="229"/>
      <c r="D409" s="203" t="s">
        <v>171</v>
      </c>
      <c r="E409" s="230" t="s">
        <v>1</v>
      </c>
      <c r="F409" s="231" t="s">
        <v>209</v>
      </c>
      <c r="G409" s="229"/>
      <c r="H409" s="232">
        <v>8</v>
      </c>
      <c r="I409" s="233"/>
      <c r="J409" s="229"/>
      <c r="K409" s="229"/>
      <c r="L409" s="234"/>
      <c r="M409" s="235"/>
      <c r="N409" s="236"/>
      <c r="O409" s="236"/>
      <c r="P409" s="236"/>
      <c r="Q409" s="236"/>
      <c r="R409" s="236"/>
      <c r="S409" s="236"/>
      <c r="T409" s="237"/>
      <c r="AT409" s="238" t="s">
        <v>171</v>
      </c>
      <c r="AU409" s="238" t="s">
        <v>88</v>
      </c>
      <c r="AV409" s="14" t="s">
        <v>169</v>
      </c>
      <c r="AW409" s="14" t="s">
        <v>34</v>
      </c>
      <c r="AX409" s="14" t="s">
        <v>86</v>
      </c>
      <c r="AY409" s="238" t="s">
        <v>163</v>
      </c>
    </row>
    <row r="410" spans="1:65" s="2" customFormat="1" ht="16.5" customHeight="1">
      <c r="A410" s="34"/>
      <c r="B410" s="35"/>
      <c r="C410" s="187" t="s">
        <v>760</v>
      </c>
      <c r="D410" s="187" t="s">
        <v>165</v>
      </c>
      <c r="E410" s="188" t="s">
        <v>761</v>
      </c>
      <c r="F410" s="189" t="s">
        <v>762</v>
      </c>
      <c r="G410" s="190" t="s">
        <v>550</v>
      </c>
      <c r="H410" s="191">
        <v>5</v>
      </c>
      <c r="I410" s="192"/>
      <c r="J410" s="193">
        <f>ROUND(I410*H410,2)</f>
        <v>0</v>
      </c>
      <c r="K410" s="194"/>
      <c r="L410" s="39"/>
      <c r="M410" s="195" t="s">
        <v>1</v>
      </c>
      <c r="N410" s="196" t="s">
        <v>43</v>
      </c>
      <c r="O410" s="71"/>
      <c r="P410" s="197">
        <f>O410*H410</f>
        <v>0</v>
      </c>
      <c r="Q410" s="197">
        <v>5.1999999999999995E-4</v>
      </c>
      <c r="R410" s="197">
        <f>Q410*H410</f>
        <v>2.5999999999999999E-3</v>
      </c>
      <c r="S410" s="197">
        <v>0</v>
      </c>
      <c r="T410" s="198">
        <f>S410*H410</f>
        <v>0</v>
      </c>
      <c r="U410" s="34"/>
      <c r="V410" s="34"/>
      <c r="W410" s="34"/>
      <c r="X410" s="34"/>
      <c r="Y410" s="34"/>
      <c r="Z410" s="34"/>
      <c r="AA410" s="34"/>
      <c r="AB410" s="34"/>
      <c r="AC410" s="34"/>
      <c r="AD410" s="34"/>
      <c r="AE410" s="34"/>
      <c r="AR410" s="199" t="s">
        <v>256</v>
      </c>
      <c r="AT410" s="199" t="s">
        <v>165</v>
      </c>
      <c r="AU410" s="199" t="s">
        <v>88</v>
      </c>
      <c r="AY410" s="17" t="s">
        <v>163</v>
      </c>
      <c r="BE410" s="200">
        <f>IF(N410="základní",J410,0)</f>
        <v>0</v>
      </c>
      <c r="BF410" s="200">
        <f>IF(N410="snížená",J410,0)</f>
        <v>0</v>
      </c>
      <c r="BG410" s="200">
        <f>IF(N410="zákl. přenesená",J410,0)</f>
        <v>0</v>
      </c>
      <c r="BH410" s="200">
        <f>IF(N410="sníž. přenesená",J410,0)</f>
        <v>0</v>
      </c>
      <c r="BI410" s="200">
        <f>IF(N410="nulová",J410,0)</f>
        <v>0</v>
      </c>
      <c r="BJ410" s="17" t="s">
        <v>86</v>
      </c>
      <c r="BK410" s="200">
        <f>ROUND(I410*H410,2)</f>
        <v>0</v>
      </c>
      <c r="BL410" s="17" t="s">
        <v>256</v>
      </c>
      <c r="BM410" s="199" t="s">
        <v>763</v>
      </c>
    </row>
    <row r="411" spans="1:65" s="2" customFormat="1" ht="21.75" customHeight="1">
      <c r="A411" s="34"/>
      <c r="B411" s="35"/>
      <c r="C411" s="187" t="s">
        <v>764</v>
      </c>
      <c r="D411" s="187" t="s">
        <v>165</v>
      </c>
      <c r="E411" s="188" t="s">
        <v>765</v>
      </c>
      <c r="F411" s="189" t="s">
        <v>766</v>
      </c>
      <c r="G411" s="190" t="s">
        <v>175</v>
      </c>
      <c r="H411" s="191">
        <v>5</v>
      </c>
      <c r="I411" s="192"/>
      <c r="J411" s="193">
        <f>ROUND(I411*H411,2)</f>
        <v>0</v>
      </c>
      <c r="K411" s="194"/>
      <c r="L411" s="39"/>
      <c r="M411" s="195" t="s">
        <v>1</v>
      </c>
      <c r="N411" s="196" t="s">
        <v>43</v>
      </c>
      <c r="O411" s="71"/>
      <c r="P411" s="197">
        <f>O411*H411</f>
        <v>0</v>
      </c>
      <c r="Q411" s="197">
        <v>8.0000000000000004E-4</v>
      </c>
      <c r="R411" s="197">
        <f>Q411*H411</f>
        <v>4.0000000000000001E-3</v>
      </c>
      <c r="S411" s="197">
        <v>0</v>
      </c>
      <c r="T411" s="198">
        <f>S411*H411</f>
        <v>0</v>
      </c>
      <c r="U411" s="34"/>
      <c r="V411" s="34"/>
      <c r="W411" s="34"/>
      <c r="X411" s="34"/>
      <c r="Y411" s="34"/>
      <c r="Z411" s="34"/>
      <c r="AA411" s="34"/>
      <c r="AB411" s="34"/>
      <c r="AC411" s="34"/>
      <c r="AD411" s="34"/>
      <c r="AE411" s="34"/>
      <c r="AR411" s="199" t="s">
        <v>256</v>
      </c>
      <c r="AT411" s="199" t="s">
        <v>165</v>
      </c>
      <c r="AU411" s="199" t="s">
        <v>88</v>
      </c>
      <c r="AY411" s="17" t="s">
        <v>163</v>
      </c>
      <c r="BE411" s="200">
        <f>IF(N411="základní",J411,0)</f>
        <v>0</v>
      </c>
      <c r="BF411" s="200">
        <f>IF(N411="snížená",J411,0)</f>
        <v>0</v>
      </c>
      <c r="BG411" s="200">
        <f>IF(N411="zákl. přenesená",J411,0)</f>
        <v>0</v>
      </c>
      <c r="BH411" s="200">
        <f>IF(N411="sníž. přenesená",J411,0)</f>
        <v>0</v>
      </c>
      <c r="BI411" s="200">
        <f>IF(N411="nulová",J411,0)</f>
        <v>0</v>
      </c>
      <c r="BJ411" s="17" t="s">
        <v>86</v>
      </c>
      <c r="BK411" s="200">
        <f>ROUND(I411*H411,2)</f>
        <v>0</v>
      </c>
      <c r="BL411" s="17" t="s">
        <v>256</v>
      </c>
      <c r="BM411" s="199" t="s">
        <v>767</v>
      </c>
    </row>
    <row r="412" spans="1:65" s="2" customFormat="1" ht="16.5" customHeight="1">
      <c r="A412" s="34"/>
      <c r="B412" s="35"/>
      <c r="C412" s="187" t="s">
        <v>768</v>
      </c>
      <c r="D412" s="187" t="s">
        <v>165</v>
      </c>
      <c r="E412" s="188" t="s">
        <v>769</v>
      </c>
      <c r="F412" s="189" t="s">
        <v>770</v>
      </c>
      <c r="G412" s="190" t="s">
        <v>175</v>
      </c>
      <c r="H412" s="191">
        <v>4</v>
      </c>
      <c r="I412" s="192"/>
      <c r="J412" s="193">
        <f>ROUND(I412*H412,2)</f>
        <v>0</v>
      </c>
      <c r="K412" s="194"/>
      <c r="L412" s="39"/>
      <c r="M412" s="195" t="s">
        <v>1</v>
      </c>
      <c r="N412" s="196" t="s">
        <v>43</v>
      </c>
      <c r="O412" s="71"/>
      <c r="P412" s="197">
        <f>O412*H412</f>
        <v>0</v>
      </c>
      <c r="Q412" s="197">
        <v>3.1E-4</v>
      </c>
      <c r="R412" s="197">
        <f>Q412*H412</f>
        <v>1.24E-3</v>
      </c>
      <c r="S412" s="197">
        <v>0</v>
      </c>
      <c r="T412" s="198">
        <f>S412*H412</f>
        <v>0</v>
      </c>
      <c r="U412" s="34"/>
      <c r="V412" s="34"/>
      <c r="W412" s="34"/>
      <c r="X412" s="34"/>
      <c r="Y412" s="34"/>
      <c r="Z412" s="34"/>
      <c r="AA412" s="34"/>
      <c r="AB412" s="34"/>
      <c r="AC412" s="34"/>
      <c r="AD412" s="34"/>
      <c r="AE412" s="34"/>
      <c r="AR412" s="199" t="s">
        <v>256</v>
      </c>
      <c r="AT412" s="199" t="s">
        <v>165</v>
      </c>
      <c r="AU412" s="199" t="s">
        <v>88</v>
      </c>
      <c r="AY412" s="17" t="s">
        <v>163</v>
      </c>
      <c r="BE412" s="200">
        <f>IF(N412="základní",J412,0)</f>
        <v>0</v>
      </c>
      <c r="BF412" s="200">
        <f>IF(N412="snížená",J412,0)</f>
        <v>0</v>
      </c>
      <c r="BG412" s="200">
        <f>IF(N412="zákl. přenesená",J412,0)</f>
        <v>0</v>
      </c>
      <c r="BH412" s="200">
        <f>IF(N412="sníž. přenesená",J412,0)</f>
        <v>0</v>
      </c>
      <c r="BI412" s="200">
        <f>IF(N412="nulová",J412,0)</f>
        <v>0</v>
      </c>
      <c r="BJ412" s="17" t="s">
        <v>86</v>
      </c>
      <c r="BK412" s="200">
        <f>ROUND(I412*H412,2)</f>
        <v>0</v>
      </c>
      <c r="BL412" s="17" t="s">
        <v>256</v>
      </c>
      <c r="BM412" s="199" t="s">
        <v>771</v>
      </c>
    </row>
    <row r="413" spans="1:65" s="2" customFormat="1" ht="24.2" customHeight="1">
      <c r="A413" s="34"/>
      <c r="B413" s="35"/>
      <c r="C413" s="187" t="s">
        <v>772</v>
      </c>
      <c r="D413" s="187" t="s">
        <v>165</v>
      </c>
      <c r="E413" s="188" t="s">
        <v>773</v>
      </c>
      <c r="F413" s="189" t="s">
        <v>774</v>
      </c>
      <c r="G413" s="190" t="s">
        <v>537</v>
      </c>
      <c r="H413" s="239"/>
      <c r="I413" s="192"/>
      <c r="J413" s="193">
        <f>ROUND(I413*H413,2)</f>
        <v>0</v>
      </c>
      <c r="K413" s="194"/>
      <c r="L413" s="39"/>
      <c r="M413" s="195" t="s">
        <v>1</v>
      </c>
      <c r="N413" s="196" t="s">
        <v>43</v>
      </c>
      <c r="O413" s="71"/>
      <c r="P413" s="197">
        <f>O413*H413</f>
        <v>0</v>
      </c>
      <c r="Q413" s="197">
        <v>0</v>
      </c>
      <c r="R413" s="197">
        <f>Q413*H413</f>
        <v>0</v>
      </c>
      <c r="S413" s="197">
        <v>0</v>
      </c>
      <c r="T413" s="198">
        <f>S413*H413</f>
        <v>0</v>
      </c>
      <c r="U413" s="34"/>
      <c r="V413" s="34"/>
      <c r="W413" s="34"/>
      <c r="X413" s="34"/>
      <c r="Y413" s="34"/>
      <c r="Z413" s="34"/>
      <c r="AA413" s="34"/>
      <c r="AB413" s="34"/>
      <c r="AC413" s="34"/>
      <c r="AD413" s="34"/>
      <c r="AE413" s="34"/>
      <c r="AR413" s="199" t="s">
        <v>256</v>
      </c>
      <c r="AT413" s="199" t="s">
        <v>165</v>
      </c>
      <c r="AU413" s="199" t="s">
        <v>88</v>
      </c>
      <c r="AY413" s="17" t="s">
        <v>163</v>
      </c>
      <c r="BE413" s="200">
        <f>IF(N413="základní",J413,0)</f>
        <v>0</v>
      </c>
      <c r="BF413" s="200">
        <f>IF(N413="snížená",J413,0)</f>
        <v>0</v>
      </c>
      <c r="BG413" s="200">
        <f>IF(N413="zákl. přenesená",J413,0)</f>
        <v>0</v>
      </c>
      <c r="BH413" s="200">
        <f>IF(N413="sníž. přenesená",J413,0)</f>
        <v>0</v>
      </c>
      <c r="BI413" s="200">
        <f>IF(N413="nulová",J413,0)</f>
        <v>0</v>
      </c>
      <c r="BJ413" s="17" t="s">
        <v>86</v>
      </c>
      <c r="BK413" s="200">
        <f>ROUND(I413*H413,2)</f>
        <v>0</v>
      </c>
      <c r="BL413" s="17" t="s">
        <v>256</v>
      </c>
      <c r="BM413" s="199" t="s">
        <v>775</v>
      </c>
    </row>
    <row r="414" spans="1:65" s="12" customFormat="1" ht="22.9" customHeight="1">
      <c r="B414" s="171"/>
      <c r="C414" s="172"/>
      <c r="D414" s="173" t="s">
        <v>77</v>
      </c>
      <c r="E414" s="185" t="s">
        <v>776</v>
      </c>
      <c r="F414" s="185" t="s">
        <v>777</v>
      </c>
      <c r="G414" s="172"/>
      <c r="H414" s="172"/>
      <c r="I414" s="175"/>
      <c r="J414" s="186">
        <f>BK414</f>
        <v>0</v>
      </c>
      <c r="K414" s="172"/>
      <c r="L414" s="177"/>
      <c r="M414" s="178"/>
      <c r="N414" s="179"/>
      <c r="O414" s="179"/>
      <c r="P414" s="180">
        <f>SUM(P415:P417)</f>
        <v>0</v>
      </c>
      <c r="Q414" s="179"/>
      <c r="R414" s="180">
        <f>SUM(R415:R417)</f>
        <v>4.8500000000000001E-2</v>
      </c>
      <c r="S414" s="179"/>
      <c r="T414" s="181">
        <f>SUM(T415:T417)</f>
        <v>0</v>
      </c>
      <c r="AR414" s="182" t="s">
        <v>88</v>
      </c>
      <c r="AT414" s="183" t="s">
        <v>77</v>
      </c>
      <c r="AU414" s="183" t="s">
        <v>86</v>
      </c>
      <c r="AY414" s="182" t="s">
        <v>163</v>
      </c>
      <c r="BK414" s="184">
        <f>SUM(BK415:BK417)</f>
        <v>0</v>
      </c>
    </row>
    <row r="415" spans="1:65" s="2" customFormat="1" ht="33" customHeight="1">
      <c r="A415" s="34"/>
      <c r="B415" s="35"/>
      <c r="C415" s="187" t="s">
        <v>778</v>
      </c>
      <c r="D415" s="187" t="s">
        <v>165</v>
      </c>
      <c r="E415" s="188" t="s">
        <v>779</v>
      </c>
      <c r="F415" s="189" t="s">
        <v>780</v>
      </c>
      <c r="G415" s="190" t="s">
        <v>550</v>
      </c>
      <c r="H415" s="191">
        <v>5</v>
      </c>
      <c r="I415" s="192"/>
      <c r="J415" s="193">
        <f>ROUND(I415*H415,2)</f>
        <v>0</v>
      </c>
      <c r="K415" s="194"/>
      <c r="L415" s="39"/>
      <c r="M415" s="195" t="s">
        <v>1</v>
      </c>
      <c r="N415" s="196" t="s">
        <v>43</v>
      </c>
      <c r="O415" s="71"/>
      <c r="P415" s="197">
        <f>O415*H415</f>
        <v>0</v>
      </c>
      <c r="Q415" s="197">
        <v>9.1999999999999998E-3</v>
      </c>
      <c r="R415" s="197">
        <f>Q415*H415</f>
        <v>4.5999999999999999E-2</v>
      </c>
      <c r="S415" s="197">
        <v>0</v>
      </c>
      <c r="T415" s="198">
        <f>S415*H415</f>
        <v>0</v>
      </c>
      <c r="U415" s="34"/>
      <c r="V415" s="34"/>
      <c r="W415" s="34"/>
      <c r="X415" s="34"/>
      <c r="Y415" s="34"/>
      <c r="Z415" s="34"/>
      <c r="AA415" s="34"/>
      <c r="AB415" s="34"/>
      <c r="AC415" s="34"/>
      <c r="AD415" s="34"/>
      <c r="AE415" s="34"/>
      <c r="AR415" s="199" t="s">
        <v>256</v>
      </c>
      <c r="AT415" s="199" t="s">
        <v>165</v>
      </c>
      <c r="AU415" s="199" t="s">
        <v>88</v>
      </c>
      <c r="AY415" s="17" t="s">
        <v>163</v>
      </c>
      <c r="BE415" s="200">
        <f>IF(N415="základní",J415,0)</f>
        <v>0</v>
      </c>
      <c r="BF415" s="200">
        <f>IF(N415="snížená",J415,0)</f>
        <v>0</v>
      </c>
      <c r="BG415" s="200">
        <f>IF(N415="zákl. přenesená",J415,0)</f>
        <v>0</v>
      </c>
      <c r="BH415" s="200">
        <f>IF(N415="sníž. přenesená",J415,0)</f>
        <v>0</v>
      </c>
      <c r="BI415" s="200">
        <f>IF(N415="nulová",J415,0)</f>
        <v>0</v>
      </c>
      <c r="BJ415" s="17" t="s">
        <v>86</v>
      </c>
      <c r="BK415" s="200">
        <f>ROUND(I415*H415,2)</f>
        <v>0</v>
      </c>
      <c r="BL415" s="17" t="s">
        <v>256</v>
      </c>
      <c r="BM415" s="199" t="s">
        <v>781</v>
      </c>
    </row>
    <row r="416" spans="1:65" s="2" customFormat="1" ht="16.5" customHeight="1">
      <c r="A416" s="34"/>
      <c r="B416" s="35"/>
      <c r="C416" s="187" t="s">
        <v>782</v>
      </c>
      <c r="D416" s="187" t="s">
        <v>165</v>
      </c>
      <c r="E416" s="188" t="s">
        <v>783</v>
      </c>
      <c r="F416" s="189" t="s">
        <v>784</v>
      </c>
      <c r="G416" s="190" t="s">
        <v>550</v>
      </c>
      <c r="H416" s="191">
        <v>5</v>
      </c>
      <c r="I416" s="192"/>
      <c r="J416" s="193">
        <f>ROUND(I416*H416,2)</f>
        <v>0</v>
      </c>
      <c r="K416" s="194"/>
      <c r="L416" s="39"/>
      <c r="M416" s="195" t="s">
        <v>1</v>
      </c>
      <c r="N416" s="196" t="s">
        <v>43</v>
      </c>
      <c r="O416" s="71"/>
      <c r="P416" s="197">
        <f>O416*H416</f>
        <v>0</v>
      </c>
      <c r="Q416" s="197">
        <v>5.0000000000000001E-4</v>
      </c>
      <c r="R416" s="197">
        <f>Q416*H416</f>
        <v>2.5000000000000001E-3</v>
      </c>
      <c r="S416" s="197">
        <v>0</v>
      </c>
      <c r="T416" s="198">
        <f>S416*H416</f>
        <v>0</v>
      </c>
      <c r="U416" s="34"/>
      <c r="V416" s="34"/>
      <c r="W416" s="34"/>
      <c r="X416" s="34"/>
      <c r="Y416" s="34"/>
      <c r="Z416" s="34"/>
      <c r="AA416" s="34"/>
      <c r="AB416" s="34"/>
      <c r="AC416" s="34"/>
      <c r="AD416" s="34"/>
      <c r="AE416" s="34"/>
      <c r="AR416" s="199" t="s">
        <v>256</v>
      </c>
      <c r="AT416" s="199" t="s">
        <v>165</v>
      </c>
      <c r="AU416" s="199" t="s">
        <v>88</v>
      </c>
      <c r="AY416" s="17" t="s">
        <v>163</v>
      </c>
      <c r="BE416" s="200">
        <f>IF(N416="základní",J416,0)</f>
        <v>0</v>
      </c>
      <c r="BF416" s="200">
        <f>IF(N416="snížená",J416,0)</f>
        <v>0</v>
      </c>
      <c r="BG416" s="200">
        <f>IF(N416="zákl. přenesená",J416,0)</f>
        <v>0</v>
      </c>
      <c r="BH416" s="200">
        <f>IF(N416="sníž. přenesená",J416,0)</f>
        <v>0</v>
      </c>
      <c r="BI416" s="200">
        <f>IF(N416="nulová",J416,0)</f>
        <v>0</v>
      </c>
      <c r="BJ416" s="17" t="s">
        <v>86</v>
      </c>
      <c r="BK416" s="200">
        <f>ROUND(I416*H416,2)</f>
        <v>0</v>
      </c>
      <c r="BL416" s="17" t="s">
        <v>256</v>
      </c>
      <c r="BM416" s="199" t="s">
        <v>785</v>
      </c>
    </row>
    <row r="417" spans="1:65" s="2" customFormat="1" ht="24.2" customHeight="1">
      <c r="A417" s="34"/>
      <c r="B417" s="35"/>
      <c r="C417" s="187" t="s">
        <v>786</v>
      </c>
      <c r="D417" s="187" t="s">
        <v>165</v>
      </c>
      <c r="E417" s="188" t="s">
        <v>787</v>
      </c>
      <c r="F417" s="189" t="s">
        <v>788</v>
      </c>
      <c r="G417" s="190" t="s">
        <v>537</v>
      </c>
      <c r="H417" s="239"/>
      <c r="I417" s="192"/>
      <c r="J417" s="193">
        <f>ROUND(I417*H417,2)</f>
        <v>0</v>
      </c>
      <c r="K417" s="194"/>
      <c r="L417" s="39"/>
      <c r="M417" s="195" t="s">
        <v>1</v>
      </c>
      <c r="N417" s="196" t="s">
        <v>43</v>
      </c>
      <c r="O417" s="71"/>
      <c r="P417" s="197">
        <f>O417*H417</f>
        <v>0</v>
      </c>
      <c r="Q417" s="197">
        <v>0</v>
      </c>
      <c r="R417" s="197">
        <f>Q417*H417</f>
        <v>0</v>
      </c>
      <c r="S417" s="197">
        <v>0</v>
      </c>
      <c r="T417" s="198">
        <f>S417*H417</f>
        <v>0</v>
      </c>
      <c r="U417" s="34"/>
      <c r="V417" s="34"/>
      <c r="W417" s="34"/>
      <c r="X417" s="34"/>
      <c r="Y417" s="34"/>
      <c r="Z417" s="34"/>
      <c r="AA417" s="34"/>
      <c r="AB417" s="34"/>
      <c r="AC417" s="34"/>
      <c r="AD417" s="34"/>
      <c r="AE417" s="34"/>
      <c r="AR417" s="199" t="s">
        <v>256</v>
      </c>
      <c r="AT417" s="199" t="s">
        <v>165</v>
      </c>
      <c r="AU417" s="199" t="s">
        <v>88</v>
      </c>
      <c r="AY417" s="17" t="s">
        <v>163</v>
      </c>
      <c r="BE417" s="200">
        <f>IF(N417="základní",J417,0)</f>
        <v>0</v>
      </c>
      <c r="BF417" s="200">
        <f>IF(N417="snížená",J417,0)</f>
        <v>0</v>
      </c>
      <c r="BG417" s="200">
        <f>IF(N417="zákl. přenesená",J417,0)</f>
        <v>0</v>
      </c>
      <c r="BH417" s="200">
        <f>IF(N417="sníž. přenesená",J417,0)</f>
        <v>0</v>
      </c>
      <c r="BI417" s="200">
        <f>IF(N417="nulová",J417,0)</f>
        <v>0</v>
      </c>
      <c r="BJ417" s="17" t="s">
        <v>86</v>
      </c>
      <c r="BK417" s="200">
        <f>ROUND(I417*H417,2)</f>
        <v>0</v>
      </c>
      <c r="BL417" s="17" t="s">
        <v>256</v>
      </c>
      <c r="BM417" s="199" t="s">
        <v>789</v>
      </c>
    </row>
    <row r="418" spans="1:65" s="12" customFormat="1" ht="22.9" customHeight="1">
      <c r="B418" s="171"/>
      <c r="C418" s="172"/>
      <c r="D418" s="173" t="s">
        <v>77</v>
      </c>
      <c r="E418" s="185" t="s">
        <v>790</v>
      </c>
      <c r="F418" s="185" t="s">
        <v>791</v>
      </c>
      <c r="G418" s="172"/>
      <c r="H418" s="172"/>
      <c r="I418" s="175"/>
      <c r="J418" s="186">
        <f>BK418</f>
        <v>0</v>
      </c>
      <c r="K418" s="172"/>
      <c r="L418" s="177"/>
      <c r="M418" s="178"/>
      <c r="N418" s="179"/>
      <c r="O418" s="179"/>
      <c r="P418" s="180">
        <f>SUM(P419:P432)</f>
        <v>0</v>
      </c>
      <c r="Q418" s="179"/>
      <c r="R418" s="180">
        <f>SUM(R419:R432)</f>
        <v>6.8269999999999997E-2</v>
      </c>
      <c r="S418" s="179"/>
      <c r="T418" s="181">
        <f>SUM(T419:T432)</f>
        <v>0</v>
      </c>
      <c r="AR418" s="182" t="s">
        <v>88</v>
      </c>
      <c r="AT418" s="183" t="s">
        <v>77</v>
      </c>
      <c r="AU418" s="183" t="s">
        <v>86</v>
      </c>
      <c r="AY418" s="182" t="s">
        <v>163</v>
      </c>
      <c r="BK418" s="184">
        <f>SUM(BK419:BK432)</f>
        <v>0</v>
      </c>
    </row>
    <row r="419" spans="1:65" s="2" customFormat="1" ht="33" customHeight="1">
      <c r="A419" s="34"/>
      <c r="B419" s="35"/>
      <c r="C419" s="187" t="s">
        <v>792</v>
      </c>
      <c r="D419" s="187" t="s">
        <v>165</v>
      </c>
      <c r="E419" s="188" t="s">
        <v>793</v>
      </c>
      <c r="F419" s="189" t="s">
        <v>794</v>
      </c>
      <c r="G419" s="190" t="s">
        <v>175</v>
      </c>
      <c r="H419" s="191">
        <v>20</v>
      </c>
      <c r="I419" s="192"/>
      <c r="J419" s="193">
        <f>ROUND(I419*H419,2)</f>
        <v>0</v>
      </c>
      <c r="K419" s="194"/>
      <c r="L419" s="39"/>
      <c r="M419" s="195" t="s">
        <v>1</v>
      </c>
      <c r="N419" s="196" t="s">
        <v>43</v>
      </c>
      <c r="O419" s="71"/>
      <c r="P419" s="197">
        <f>O419*H419</f>
        <v>0</v>
      </c>
      <c r="Q419" s="197">
        <v>8.0000000000000007E-5</v>
      </c>
      <c r="R419" s="197">
        <f>Q419*H419</f>
        <v>1.6000000000000001E-3</v>
      </c>
      <c r="S419" s="197">
        <v>0</v>
      </c>
      <c r="T419" s="198">
        <f>S419*H419</f>
        <v>0</v>
      </c>
      <c r="U419" s="34"/>
      <c r="V419" s="34"/>
      <c r="W419" s="34"/>
      <c r="X419" s="34"/>
      <c r="Y419" s="34"/>
      <c r="Z419" s="34"/>
      <c r="AA419" s="34"/>
      <c r="AB419" s="34"/>
      <c r="AC419" s="34"/>
      <c r="AD419" s="34"/>
      <c r="AE419" s="34"/>
      <c r="AR419" s="199" t="s">
        <v>256</v>
      </c>
      <c r="AT419" s="199" t="s">
        <v>165</v>
      </c>
      <c r="AU419" s="199" t="s">
        <v>88</v>
      </c>
      <c r="AY419" s="17" t="s">
        <v>163</v>
      </c>
      <c r="BE419" s="200">
        <f>IF(N419="základní",J419,0)</f>
        <v>0</v>
      </c>
      <c r="BF419" s="200">
        <f>IF(N419="snížená",J419,0)</f>
        <v>0</v>
      </c>
      <c r="BG419" s="200">
        <f>IF(N419="zákl. přenesená",J419,0)</f>
        <v>0</v>
      </c>
      <c r="BH419" s="200">
        <f>IF(N419="sníž. přenesená",J419,0)</f>
        <v>0</v>
      </c>
      <c r="BI419" s="200">
        <f>IF(N419="nulová",J419,0)</f>
        <v>0</v>
      </c>
      <c r="BJ419" s="17" t="s">
        <v>86</v>
      </c>
      <c r="BK419" s="200">
        <f>ROUND(I419*H419,2)</f>
        <v>0</v>
      </c>
      <c r="BL419" s="17" t="s">
        <v>256</v>
      </c>
      <c r="BM419" s="199" t="s">
        <v>795</v>
      </c>
    </row>
    <row r="420" spans="1:65" s="13" customFormat="1" ht="11.25">
      <c r="B420" s="201"/>
      <c r="C420" s="202"/>
      <c r="D420" s="203" t="s">
        <v>171</v>
      </c>
      <c r="E420" s="204" t="s">
        <v>1</v>
      </c>
      <c r="F420" s="205" t="s">
        <v>796</v>
      </c>
      <c r="G420" s="202"/>
      <c r="H420" s="206">
        <v>20</v>
      </c>
      <c r="I420" s="207"/>
      <c r="J420" s="202"/>
      <c r="K420" s="202"/>
      <c r="L420" s="208"/>
      <c r="M420" s="209"/>
      <c r="N420" s="210"/>
      <c r="O420" s="210"/>
      <c r="P420" s="210"/>
      <c r="Q420" s="210"/>
      <c r="R420" s="210"/>
      <c r="S420" s="210"/>
      <c r="T420" s="211"/>
      <c r="AT420" s="212" t="s">
        <v>171</v>
      </c>
      <c r="AU420" s="212" t="s">
        <v>88</v>
      </c>
      <c r="AV420" s="13" t="s">
        <v>88</v>
      </c>
      <c r="AW420" s="13" t="s">
        <v>34</v>
      </c>
      <c r="AX420" s="13" t="s">
        <v>86</v>
      </c>
      <c r="AY420" s="212" t="s">
        <v>163</v>
      </c>
    </row>
    <row r="421" spans="1:65" s="2" customFormat="1" ht="33" customHeight="1">
      <c r="A421" s="34"/>
      <c r="B421" s="35"/>
      <c r="C421" s="187" t="s">
        <v>797</v>
      </c>
      <c r="D421" s="187" t="s">
        <v>165</v>
      </c>
      <c r="E421" s="188" t="s">
        <v>798</v>
      </c>
      <c r="F421" s="189" t="s">
        <v>799</v>
      </c>
      <c r="G421" s="190" t="s">
        <v>175</v>
      </c>
      <c r="H421" s="191">
        <v>23</v>
      </c>
      <c r="I421" s="192"/>
      <c r="J421" s="193">
        <f>ROUND(I421*H421,2)</f>
        <v>0</v>
      </c>
      <c r="K421" s="194"/>
      <c r="L421" s="39"/>
      <c r="M421" s="195" t="s">
        <v>1</v>
      </c>
      <c r="N421" s="196" t="s">
        <v>43</v>
      </c>
      <c r="O421" s="71"/>
      <c r="P421" s="197">
        <f>O421*H421</f>
        <v>0</v>
      </c>
      <c r="Q421" s="197">
        <v>7.2999999999999996E-4</v>
      </c>
      <c r="R421" s="197">
        <f>Q421*H421</f>
        <v>1.6789999999999999E-2</v>
      </c>
      <c r="S421" s="197">
        <v>0</v>
      </c>
      <c r="T421" s="198">
        <f>S421*H421</f>
        <v>0</v>
      </c>
      <c r="U421" s="34"/>
      <c r="V421" s="34"/>
      <c r="W421" s="34"/>
      <c r="X421" s="34"/>
      <c r="Y421" s="34"/>
      <c r="Z421" s="34"/>
      <c r="AA421" s="34"/>
      <c r="AB421" s="34"/>
      <c r="AC421" s="34"/>
      <c r="AD421" s="34"/>
      <c r="AE421" s="34"/>
      <c r="AR421" s="199" t="s">
        <v>256</v>
      </c>
      <c r="AT421" s="199" t="s">
        <v>165</v>
      </c>
      <c r="AU421" s="199" t="s">
        <v>88</v>
      </c>
      <c r="AY421" s="17" t="s">
        <v>163</v>
      </c>
      <c r="BE421" s="200">
        <f>IF(N421="základní",J421,0)</f>
        <v>0</v>
      </c>
      <c r="BF421" s="200">
        <f>IF(N421="snížená",J421,0)</f>
        <v>0</v>
      </c>
      <c r="BG421" s="200">
        <f>IF(N421="zákl. přenesená",J421,0)</f>
        <v>0</v>
      </c>
      <c r="BH421" s="200">
        <f>IF(N421="sníž. přenesená",J421,0)</f>
        <v>0</v>
      </c>
      <c r="BI421" s="200">
        <f>IF(N421="nulová",J421,0)</f>
        <v>0</v>
      </c>
      <c r="BJ421" s="17" t="s">
        <v>86</v>
      </c>
      <c r="BK421" s="200">
        <f>ROUND(I421*H421,2)</f>
        <v>0</v>
      </c>
      <c r="BL421" s="17" t="s">
        <v>256</v>
      </c>
      <c r="BM421" s="199" t="s">
        <v>800</v>
      </c>
    </row>
    <row r="422" spans="1:65" s="13" customFormat="1" ht="11.25">
      <c r="B422" s="201"/>
      <c r="C422" s="202"/>
      <c r="D422" s="203" t="s">
        <v>171</v>
      </c>
      <c r="E422" s="204" t="s">
        <v>1</v>
      </c>
      <c r="F422" s="205" t="s">
        <v>801</v>
      </c>
      <c r="G422" s="202"/>
      <c r="H422" s="206">
        <v>23</v>
      </c>
      <c r="I422" s="207"/>
      <c r="J422" s="202"/>
      <c r="K422" s="202"/>
      <c r="L422" s="208"/>
      <c r="M422" s="209"/>
      <c r="N422" s="210"/>
      <c r="O422" s="210"/>
      <c r="P422" s="210"/>
      <c r="Q422" s="210"/>
      <c r="R422" s="210"/>
      <c r="S422" s="210"/>
      <c r="T422" s="211"/>
      <c r="AT422" s="212" t="s">
        <v>171</v>
      </c>
      <c r="AU422" s="212" t="s">
        <v>88</v>
      </c>
      <c r="AV422" s="13" t="s">
        <v>88</v>
      </c>
      <c r="AW422" s="13" t="s">
        <v>34</v>
      </c>
      <c r="AX422" s="13" t="s">
        <v>86</v>
      </c>
      <c r="AY422" s="212" t="s">
        <v>163</v>
      </c>
    </row>
    <row r="423" spans="1:65" s="2" customFormat="1" ht="33" customHeight="1">
      <c r="A423" s="34"/>
      <c r="B423" s="35"/>
      <c r="C423" s="187" t="s">
        <v>802</v>
      </c>
      <c r="D423" s="187" t="s">
        <v>165</v>
      </c>
      <c r="E423" s="188" t="s">
        <v>803</v>
      </c>
      <c r="F423" s="189" t="s">
        <v>804</v>
      </c>
      <c r="G423" s="190" t="s">
        <v>175</v>
      </c>
      <c r="H423" s="191">
        <v>11</v>
      </c>
      <c r="I423" s="192"/>
      <c r="J423" s="193">
        <f>ROUND(I423*H423,2)</f>
        <v>0</v>
      </c>
      <c r="K423" s="194"/>
      <c r="L423" s="39"/>
      <c r="M423" s="195" t="s">
        <v>1</v>
      </c>
      <c r="N423" s="196" t="s">
        <v>43</v>
      </c>
      <c r="O423" s="71"/>
      <c r="P423" s="197">
        <f>O423*H423</f>
        <v>0</v>
      </c>
      <c r="Q423" s="197">
        <v>7.7999999999999999E-4</v>
      </c>
      <c r="R423" s="197">
        <f>Q423*H423</f>
        <v>8.5799999999999991E-3</v>
      </c>
      <c r="S423" s="197">
        <v>0</v>
      </c>
      <c r="T423" s="198">
        <f>S423*H423</f>
        <v>0</v>
      </c>
      <c r="U423" s="34"/>
      <c r="V423" s="34"/>
      <c r="W423" s="34"/>
      <c r="X423" s="34"/>
      <c r="Y423" s="34"/>
      <c r="Z423" s="34"/>
      <c r="AA423" s="34"/>
      <c r="AB423" s="34"/>
      <c r="AC423" s="34"/>
      <c r="AD423" s="34"/>
      <c r="AE423" s="34"/>
      <c r="AR423" s="199" t="s">
        <v>256</v>
      </c>
      <c r="AT423" s="199" t="s">
        <v>165</v>
      </c>
      <c r="AU423" s="199" t="s">
        <v>88</v>
      </c>
      <c r="AY423" s="17" t="s">
        <v>163</v>
      </c>
      <c r="BE423" s="200">
        <f>IF(N423="základní",J423,0)</f>
        <v>0</v>
      </c>
      <c r="BF423" s="200">
        <f>IF(N423="snížená",J423,0)</f>
        <v>0</v>
      </c>
      <c r="BG423" s="200">
        <f>IF(N423="zákl. přenesená",J423,0)</f>
        <v>0</v>
      </c>
      <c r="BH423" s="200">
        <f>IF(N423="sníž. přenesená",J423,0)</f>
        <v>0</v>
      </c>
      <c r="BI423" s="200">
        <f>IF(N423="nulová",J423,0)</f>
        <v>0</v>
      </c>
      <c r="BJ423" s="17" t="s">
        <v>86</v>
      </c>
      <c r="BK423" s="200">
        <f>ROUND(I423*H423,2)</f>
        <v>0</v>
      </c>
      <c r="BL423" s="17" t="s">
        <v>256</v>
      </c>
      <c r="BM423" s="199" t="s">
        <v>805</v>
      </c>
    </row>
    <row r="424" spans="1:65" s="13" customFormat="1" ht="11.25">
      <c r="B424" s="201"/>
      <c r="C424" s="202"/>
      <c r="D424" s="203" t="s">
        <v>171</v>
      </c>
      <c r="E424" s="204" t="s">
        <v>1</v>
      </c>
      <c r="F424" s="205" t="s">
        <v>806</v>
      </c>
      <c r="G424" s="202"/>
      <c r="H424" s="206">
        <v>11</v>
      </c>
      <c r="I424" s="207"/>
      <c r="J424" s="202"/>
      <c r="K424" s="202"/>
      <c r="L424" s="208"/>
      <c r="M424" s="209"/>
      <c r="N424" s="210"/>
      <c r="O424" s="210"/>
      <c r="P424" s="210"/>
      <c r="Q424" s="210"/>
      <c r="R424" s="210"/>
      <c r="S424" s="210"/>
      <c r="T424" s="211"/>
      <c r="AT424" s="212" t="s">
        <v>171</v>
      </c>
      <c r="AU424" s="212" t="s">
        <v>88</v>
      </c>
      <c r="AV424" s="13" t="s">
        <v>88</v>
      </c>
      <c r="AW424" s="13" t="s">
        <v>34</v>
      </c>
      <c r="AX424" s="13" t="s">
        <v>86</v>
      </c>
      <c r="AY424" s="212" t="s">
        <v>163</v>
      </c>
    </row>
    <row r="425" spans="1:65" s="2" customFormat="1" ht="33" customHeight="1">
      <c r="A425" s="34"/>
      <c r="B425" s="35"/>
      <c r="C425" s="187" t="s">
        <v>807</v>
      </c>
      <c r="D425" s="187" t="s">
        <v>165</v>
      </c>
      <c r="E425" s="188" t="s">
        <v>808</v>
      </c>
      <c r="F425" s="189" t="s">
        <v>809</v>
      </c>
      <c r="G425" s="190" t="s">
        <v>175</v>
      </c>
      <c r="H425" s="191">
        <v>9</v>
      </c>
      <c r="I425" s="192"/>
      <c r="J425" s="193">
        <f t="shared" ref="J425:J432" si="30">ROUND(I425*H425,2)</f>
        <v>0</v>
      </c>
      <c r="K425" s="194"/>
      <c r="L425" s="39"/>
      <c r="M425" s="195" t="s">
        <v>1</v>
      </c>
      <c r="N425" s="196" t="s">
        <v>43</v>
      </c>
      <c r="O425" s="71"/>
      <c r="P425" s="197">
        <f t="shared" ref="P425:P432" si="31">O425*H425</f>
        <v>0</v>
      </c>
      <c r="Q425" s="197">
        <v>1.0000000000000001E-5</v>
      </c>
      <c r="R425" s="197">
        <f t="shared" ref="R425:R432" si="32">Q425*H425</f>
        <v>9.0000000000000006E-5</v>
      </c>
      <c r="S425" s="197">
        <v>0</v>
      </c>
      <c r="T425" s="198">
        <f t="shared" ref="T425:T432" si="33">S425*H425</f>
        <v>0</v>
      </c>
      <c r="U425" s="34"/>
      <c r="V425" s="34"/>
      <c r="W425" s="34"/>
      <c r="X425" s="34"/>
      <c r="Y425" s="34"/>
      <c r="Z425" s="34"/>
      <c r="AA425" s="34"/>
      <c r="AB425" s="34"/>
      <c r="AC425" s="34"/>
      <c r="AD425" s="34"/>
      <c r="AE425" s="34"/>
      <c r="AR425" s="199" t="s">
        <v>256</v>
      </c>
      <c r="AT425" s="199" t="s">
        <v>165</v>
      </c>
      <c r="AU425" s="199" t="s">
        <v>88</v>
      </c>
      <c r="AY425" s="17" t="s">
        <v>163</v>
      </c>
      <c r="BE425" s="200">
        <f t="shared" ref="BE425:BE432" si="34">IF(N425="základní",J425,0)</f>
        <v>0</v>
      </c>
      <c r="BF425" s="200">
        <f t="shared" ref="BF425:BF432" si="35">IF(N425="snížená",J425,0)</f>
        <v>0</v>
      </c>
      <c r="BG425" s="200">
        <f t="shared" ref="BG425:BG432" si="36">IF(N425="zákl. přenesená",J425,0)</f>
        <v>0</v>
      </c>
      <c r="BH425" s="200">
        <f t="shared" ref="BH425:BH432" si="37">IF(N425="sníž. přenesená",J425,0)</f>
        <v>0</v>
      </c>
      <c r="BI425" s="200">
        <f t="shared" ref="BI425:BI432" si="38">IF(N425="nulová",J425,0)</f>
        <v>0</v>
      </c>
      <c r="BJ425" s="17" t="s">
        <v>86</v>
      </c>
      <c r="BK425" s="200">
        <f t="shared" ref="BK425:BK432" si="39">ROUND(I425*H425,2)</f>
        <v>0</v>
      </c>
      <c r="BL425" s="17" t="s">
        <v>256</v>
      </c>
      <c r="BM425" s="199" t="s">
        <v>810</v>
      </c>
    </row>
    <row r="426" spans="1:65" s="2" customFormat="1" ht="37.9" customHeight="1">
      <c r="A426" s="34"/>
      <c r="B426" s="35"/>
      <c r="C426" s="187" t="s">
        <v>811</v>
      </c>
      <c r="D426" s="187" t="s">
        <v>165</v>
      </c>
      <c r="E426" s="188" t="s">
        <v>812</v>
      </c>
      <c r="F426" s="189" t="s">
        <v>813</v>
      </c>
      <c r="G426" s="190" t="s">
        <v>175</v>
      </c>
      <c r="H426" s="191">
        <v>14</v>
      </c>
      <c r="I426" s="192"/>
      <c r="J426" s="193">
        <f t="shared" si="30"/>
        <v>0</v>
      </c>
      <c r="K426" s="194"/>
      <c r="L426" s="39"/>
      <c r="M426" s="195" t="s">
        <v>1</v>
      </c>
      <c r="N426" s="196" t="s">
        <v>43</v>
      </c>
      <c r="O426" s="71"/>
      <c r="P426" s="197">
        <f t="shared" si="31"/>
        <v>0</v>
      </c>
      <c r="Q426" s="197">
        <v>7.9000000000000001E-4</v>
      </c>
      <c r="R426" s="197">
        <f t="shared" si="32"/>
        <v>1.106E-2</v>
      </c>
      <c r="S426" s="197">
        <v>0</v>
      </c>
      <c r="T426" s="198">
        <f t="shared" si="33"/>
        <v>0</v>
      </c>
      <c r="U426" s="34"/>
      <c r="V426" s="34"/>
      <c r="W426" s="34"/>
      <c r="X426" s="34"/>
      <c r="Y426" s="34"/>
      <c r="Z426" s="34"/>
      <c r="AA426" s="34"/>
      <c r="AB426" s="34"/>
      <c r="AC426" s="34"/>
      <c r="AD426" s="34"/>
      <c r="AE426" s="34"/>
      <c r="AR426" s="199" t="s">
        <v>256</v>
      </c>
      <c r="AT426" s="199" t="s">
        <v>165</v>
      </c>
      <c r="AU426" s="199" t="s">
        <v>88</v>
      </c>
      <c r="AY426" s="17" t="s">
        <v>163</v>
      </c>
      <c r="BE426" s="200">
        <f t="shared" si="34"/>
        <v>0</v>
      </c>
      <c r="BF426" s="200">
        <f t="shared" si="35"/>
        <v>0</v>
      </c>
      <c r="BG426" s="200">
        <f t="shared" si="36"/>
        <v>0</v>
      </c>
      <c r="BH426" s="200">
        <f t="shared" si="37"/>
        <v>0</v>
      </c>
      <c r="BI426" s="200">
        <f t="shared" si="38"/>
        <v>0</v>
      </c>
      <c r="BJ426" s="17" t="s">
        <v>86</v>
      </c>
      <c r="BK426" s="200">
        <f t="shared" si="39"/>
        <v>0</v>
      </c>
      <c r="BL426" s="17" t="s">
        <v>256</v>
      </c>
      <c r="BM426" s="199" t="s">
        <v>814</v>
      </c>
    </row>
    <row r="427" spans="1:65" s="2" customFormat="1" ht="24.2" customHeight="1">
      <c r="A427" s="34"/>
      <c r="B427" s="35"/>
      <c r="C427" s="187" t="s">
        <v>815</v>
      </c>
      <c r="D427" s="187" t="s">
        <v>165</v>
      </c>
      <c r="E427" s="188" t="s">
        <v>816</v>
      </c>
      <c r="F427" s="189" t="s">
        <v>817</v>
      </c>
      <c r="G427" s="190" t="s">
        <v>168</v>
      </c>
      <c r="H427" s="191">
        <v>3</v>
      </c>
      <c r="I427" s="192"/>
      <c r="J427" s="193">
        <f t="shared" si="30"/>
        <v>0</v>
      </c>
      <c r="K427" s="194"/>
      <c r="L427" s="39"/>
      <c r="M427" s="195" t="s">
        <v>1</v>
      </c>
      <c r="N427" s="196" t="s">
        <v>43</v>
      </c>
      <c r="O427" s="71"/>
      <c r="P427" s="197">
        <f t="shared" si="31"/>
        <v>0</v>
      </c>
      <c r="Q427" s="197">
        <v>0</v>
      </c>
      <c r="R427" s="197">
        <f t="shared" si="32"/>
        <v>0</v>
      </c>
      <c r="S427" s="197">
        <v>0</v>
      </c>
      <c r="T427" s="198">
        <f t="shared" si="33"/>
        <v>0</v>
      </c>
      <c r="U427" s="34"/>
      <c r="V427" s="34"/>
      <c r="W427" s="34"/>
      <c r="X427" s="34"/>
      <c r="Y427" s="34"/>
      <c r="Z427" s="34"/>
      <c r="AA427" s="34"/>
      <c r="AB427" s="34"/>
      <c r="AC427" s="34"/>
      <c r="AD427" s="34"/>
      <c r="AE427" s="34"/>
      <c r="AR427" s="199" t="s">
        <v>169</v>
      </c>
      <c r="AT427" s="199" t="s">
        <v>165</v>
      </c>
      <c r="AU427" s="199" t="s">
        <v>88</v>
      </c>
      <c r="AY427" s="17" t="s">
        <v>163</v>
      </c>
      <c r="BE427" s="200">
        <f t="shared" si="34"/>
        <v>0</v>
      </c>
      <c r="BF427" s="200">
        <f t="shared" si="35"/>
        <v>0</v>
      </c>
      <c r="BG427" s="200">
        <f t="shared" si="36"/>
        <v>0</v>
      </c>
      <c r="BH427" s="200">
        <f t="shared" si="37"/>
        <v>0</v>
      </c>
      <c r="BI427" s="200">
        <f t="shared" si="38"/>
        <v>0</v>
      </c>
      <c r="BJ427" s="17" t="s">
        <v>86</v>
      </c>
      <c r="BK427" s="200">
        <f t="shared" si="39"/>
        <v>0</v>
      </c>
      <c r="BL427" s="17" t="s">
        <v>169</v>
      </c>
      <c r="BM427" s="199" t="s">
        <v>818</v>
      </c>
    </row>
    <row r="428" spans="1:65" s="2" customFormat="1" ht="16.5" customHeight="1">
      <c r="A428" s="34"/>
      <c r="B428" s="35"/>
      <c r="C428" s="187" t="s">
        <v>819</v>
      </c>
      <c r="D428" s="187" t="s">
        <v>165</v>
      </c>
      <c r="E428" s="188" t="s">
        <v>820</v>
      </c>
      <c r="F428" s="189" t="s">
        <v>821</v>
      </c>
      <c r="G428" s="190" t="s">
        <v>822</v>
      </c>
      <c r="H428" s="191">
        <v>77</v>
      </c>
      <c r="I428" s="192"/>
      <c r="J428" s="193">
        <f t="shared" si="30"/>
        <v>0</v>
      </c>
      <c r="K428" s="194"/>
      <c r="L428" s="39"/>
      <c r="M428" s="195" t="s">
        <v>1</v>
      </c>
      <c r="N428" s="196" t="s">
        <v>43</v>
      </c>
      <c r="O428" s="71"/>
      <c r="P428" s="197">
        <f t="shared" si="31"/>
        <v>0</v>
      </c>
      <c r="Q428" s="197">
        <v>0</v>
      </c>
      <c r="R428" s="197">
        <f t="shared" si="32"/>
        <v>0</v>
      </c>
      <c r="S428" s="197">
        <v>0</v>
      </c>
      <c r="T428" s="198">
        <f t="shared" si="33"/>
        <v>0</v>
      </c>
      <c r="U428" s="34"/>
      <c r="V428" s="34"/>
      <c r="W428" s="34"/>
      <c r="X428" s="34"/>
      <c r="Y428" s="34"/>
      <c r="Z428" s="34"/>
      <c r="AA428" s="34"/>
      <c r="AB428" s="34"/>
      <c r="AC428" s="34"/>
      <c r="AD428" s="34"/>
      <c r="AE428" s="34"/>
      <c r="AR428" s="199" t="s">
        <v>169</v>
      </c>
      <c r="AT428" s="199" t="s">
        <v>165</v>
      </c>
      <c r="AU428" s="199" t="s">
        <v>88</v>
      </c>
      <c r="AY428" s="17" t="s">
        <v>163</v>
      </c>
      <c r="BE428" s="200">
        <f t="shared" si="34"/>
        <v>0</v>
      </c>
      <c r="BF428" s="200">
        <f t="shared" si="35"/>
        <v>0</v>
      </c>
      <c r="BG428" s="200">
        <f t="shared" si="36"/>
        <v>0</v>
      </c>
      <c r="BH428" s="200">
        <f t="shared" si="37"/>
        <v>0</v>
      </c>
      <c r="BI428" s="200">
        <f t="shared" si="38"/>
        <v>0</v>
      </c>
      <c r="BJ428" s="17" t="s">
        <v>86</v>
      </c>
      <c r="BK428" s="200">
        <f t="shared" si="39"/>
        <v>0</v>
      </c>
      <c r="BL428" s="17" t="s">
        <v>169</v>
      </c>
      <c r="BM428" s="199" t="s">
        <v>823</v>
      </c>
    </row>
    <row r="429" spans="1:65" s="2" customFormat="1" ht="24.2" customHeight="1">
      <c r="A429" s="34"/>
      <c r="B429" s="35"/>
      <c r="C429" s="187" t="s">
        <v>824</v>
      </c>
      <c r="D429" s="187" t="s">
        <v>165</v>
      </c>
      <c r="E429" s="188" t="s">
        <v>825</v>
      </c>
      <c r="F429" s="189" t="s">
        <v>826</v>
      </c>
      <c r="G429" s="190" t="s">
        <v>827</v>
      </c>
      <c r="H429" s="191">
        <v>2</v>
      </c>
      <c r="I429" s="192"/>
      <c r="J429" s="193">
        <f t="shared" si="30"/>
        <v>0</v>
      </c>
      <c r="K429" s="194"/>
      <c r="L429" s="39"/>
      <c r="M429" s="195" t="s">
        <v>1</v>
      </c>
      <c r="N429" s="196" t="s">
        <v>43</v>
      </c>
      <c r="O429" s="71"/>
      <c r="P429" s="197">
        <f t="shared" si="31"/>
        <v>0</v>
      </c>
      <c r="Q429" s="197">
        <v>0</v>
      </c>
      <c r="R429" s="197">
        <f t="shared" si="32"/>
        <v>0</v>
      </c>
      <c r="S429" s="197">
        <v>0</v>
      </c>
      <c r="T429" s="198">
        <f t="shared" si="33"/>
        <v>0</v>
      </c>
      <c r="U429" s="34"/>
      <c r="V429" s="34"/>
      <c r="W429" s="34"/>
      <c r="X429" s="34"/>
      <c r="Y429" s="34"/>
      <c r="Z429" s="34"/>
      <c r="AA429" s="34"/>
      <c r="AB429" s="34"/>
      <c r="AC429" s="34"/>
      <c r="AD429" s="34"/>
      <c r="AE429" s="34"/>
      <c r="AR429" s="199" t="s">
        <v>828</v>
      </c>
      <c r="AT429" s="199" t="s">
        <v>165</v>
      </c>
      <c r="AU429" s="199" t="s">
        <v>88</v>
      </c>
      <c r="AY429" s="17" t="s">
        <v>163</v>
      </c>
      <c r="BE429" s="200">
        <f t="shared" si="34"/>
        <v>0</v>
      </c>
      <c r="BF429" s="200">
        <f t="shared" si="35"/>
        <v>0</v>
      </c>
      <c r="BG429" s="200">
        <f t="shared" si="36"/>
        <v>0</v>
      </c>
      <c r="BH429" s="200">
        <f t="shared" si="37"/>
        <v>0</v>
      </c>
      <c r="BI429" s="200">
        <f t="shared" si="38"/>
        <v>0</v>
      </c>
      <c r="BJ429" s="17" t="s">
        <v>86</v>
      </c>
      <c r="BK429" s="200">
        <f t="shared" si="39"/>
        <v>0</v>
      </c>
      <c r="BL429" s="17" t="s">
        <v>828</v>
      </c>
      <c r="BM429" s="199" t="s">
        <v>829</v>
      </c>
    </row>
    <row r="430" spans="1:65" s="2" customFormat="1" ht="24.2" customHeight="1">
      <c r="A430" s="34"/>
      <c r="B430" s="35"/>
      <c r="C430" s="213" t="s">
        <v>830</v>
      </c>
      <c r="D430" s="213" t="s">
        <v>186</v>
      </c>
      <c r="E430" s="214" t="s">
        <v>831</v>
      </c>
      <c r="F430" s="215" t="s">
        <v>832</v>
      </c>
      <c r="G430" s="216" t="s">
        <v>175</v>
      </c>
      <c r="H430" s="217">
        <v>3</v>
      </c>
      <c r="I430" s="218"/>
      <c r="J430" s="219">
        <f t="shared" si="30"/>
        <v>0</v>
      </c>
      <c r="K430" s="220"/>
      <c r="L430" s="221"/>
      <c r="M430" s="222" t="s">
        <v>1</v>
      </c>
      <c r="N430" s="223" t="s">
        <v>43</v>
      </c>
      <c r="O430" s="71"/>
      <c r="P430" s="197">
        <f t="shared" si="31"/>
        <v>0</v>
      </c>
      <c r="Q430" s="197">
        <v>0.01</v>
      </c>
      <c r="R430" s="197">
        <f t="shared" si="32"/>
        <v>0.03</v>
      </c>
      <c r="S430" s="197">
        <v>0</v>
      </c>
      <c r="T430" s="198">
        <f t="shared" si="33"/>
        <v>0</v>
      </c>
      <c r="U430" s="34"/>
      <c r="V430" s="34"/>
      <c r="W430" s="34"/>
      <c r="X430" s="34"/>
      <c r="Y430" s="34"/>
      <c r="Z430" s="34"/>
      <c r="AA430" s="34"/>
      <c r="AB430" s="34"/>
      <c r="AC430" s="34"/>
      <c r="AD430" s="34"/>
      <c r="AE430" s="34"/>
      <c r="AR430" s="199" t="s">
        <v>366</v>
      </c>
      <c r="AT430" s="199" t="s">
        <v>186</v>
      </c>
      <c r="AU430" s="199" t="s">
        <v>88</v>
      </c>
      <c r="AY430" s="17" t="s">
        <v>163</v>
      </c>
      <c r="BE430" s="200">
        <f t="shared" si="34"/>
        <v>0</v>
      </c>
      <c r="BF430" s="200">
        <f t="shared" si="35"/>
        <v>0</v>
      </c>
      <c r="BG430" s="200">
        <f t="shared" si="36"/>
        <v>0</v>
      </c>
      <c r="BH430" s="200">
        <f t="shared" si="37"/>
        <v>0</v>
      </c>
      <c r="BI430" s="200">
        <f t="shared" si="38"/>
        <v>0</v>
      </c>
      <c r="BJ430" s="17" t="s">
        <v>86</v>
      </c>
      <c r="BK430" s="200">
        <f t="shared" si="39"/>
        <v>0</v>
      </c>
      <c r="BL430" s="17" t="s">
        <v>256</v>
      </c>
      <c r="BM430" s="199" t="s">
        <v>833</v>
      </c>
    </row>
    <row r="431" spans="1:65" s="2" customFormat="1" ht="16.5" customHeight="1">
      <c r="A431" s="34"/>
      <c r="B431" s="35"/>
      <c r="C431" s="213" t="s">
        <v>834</v>
      </c>
      <c r="D431" s="213" t="s">
        <v>186</v>
      </c>
      <c r="E431" s="214" t="s">
        <v>835</v>
      </c>
      <c r="F431" s="215" t="s">
        <v>836</v>
      </c>
      <c r="G431" s="216" t="s">
        <v>397</v>
      </c>
      <c r="H431" s="217">
        <v>1</v>
      </c>
      <c r="I431" s="218"/>
      <c r="J431" s="219">
        <f t="shared" si="30"/>
        <v>0</v>
      </c>
      <c r="K431" s="220"/>
      <c r="L431" s="221"/>
      <c r="M431" s="222" t="s">
        <v>1</v>
      </c>
      <c r="N431" s="223" t="s">
        <v>43</v>
      </c>
      <c r="O431" s="71"/>
      <c r="P431" s="197">
        <f t="shared" si="31"/>
        <v>0</v>
      </c>
      <c r="Q431" s="197">
        <v>1.4999999999999999E-4</v>
      </c>
      <c r="R431" s="197">
        <f t="shared" si="32"/>
        <v>1.4999999999999999E-4</v>
      </c>
      <c r="S431" s="197">
        <v>0</v>
      </c>
      <c r="T431" s="198">
        <f t="shared" si="33"/>
        <v>0</v>
      </c>
      <c r="U431" s="34"/>
      <c r="V431" s="34"/>
      <c r="W431" s="34"/>
      <c r="X431" s="34"/>
      <c r="Y431" s="34"/>
      <c r="Z431" s="34"/>
      <c r="AA431" s="34"/>
      <c r="AB431" s="34"/>
      <c r="AC431" s="34"/>
      <c r="AD431" s="34"/>
      <c r="AE431" s="34"/>
      <c r="AR431" s="199" t="s">
        <v>366</v>
      </c>
      <c r="AT431" s="199" t="s">
        <v>186</v>
      </c>
      <c r="AU431" s="199" t="s">
        <v>88</v>
      </c>
      <c r="AY431" s="17" t="s">
        <v>163</v>
      </c>
      <c r="BE431" s="200">
        <f t="shared" si="34"/>
        <v>0</v>
      </c>
      <c r="BF431" s="200">
        <f t="shared" si="35"/>
        <v>0</v>
      </c>
      <c r="BG431" s="200">
        <f t="shared" si="36"/>
        <v>0</v>
      </c>
      <c r="BH431" s="200">
        <f t="shared" si="37"/>
        <v>0</v>
      </c>
      <c r="BI431" s="200">
        <f t="shared" si="38"/>
        <v>0</v>
      </c>
      <c r="BJ431" s="17" t="s">
        <v>86</v>
      </c>
      <c r="BK431" s="200">
        <f t="shared" si="39"/>
        <v>0</v>
      </c>
      <c r="BL431" s="17" t="s">
        <v>256</v>
      </c>
      <c r="BM431" s="199" t="s">
        <v>837</v>
      </c>
    </row>
    <row r="432" spans="1:65" s="2" customFormat="1" ht="24.2" customHeight="1">
      <c r="A432" s="34"/>
      <c r="B432" s="35"/>
      <c r="C432" s="187" t="s">
        <v>838</v>
      </c>
      <c r="D432" s="187" t="s">
        <v>165</v>
      </c>
      <c r="E432" s="188" t="s">
        <v>839</v>
      </c>
      <c r="F432" s="189" t="s">
        <v>840</v>
      </c>
      <c r="G432" s="190" t="s">
        <v>397</v>
      </c>
      <c r="H432" s="191">
        <v>1</v>
      </c>
      <c r="I432" s="192"/>
      <c r="J432" s="193">
        <f t="shared" si="30"/>
        <v>0</v>
      </c>
      <c r="K432" s="194"/>
      <c r="L432" s="39"/>
      <c r="M432" s="195" t="s">
        <v>1</v>
      </c>
      <c r="N432" s="196" t="s">
        <v>43</v>
      </c>
      <c r="O432" s="71"/>
      <c r="P432" s="197">
        <f t="shared" si="31"/>
        <v>0</v>
      </c>
      <c r="Q432" s="197">
        <v>0</v>
      </c>
      <c r="R432" s="197">
        <f t="shared" si="32"/>
        <v>0</v>
      </c>
      <c r="S432" s="197">
        <v>0</v>
      </c>
      <c r="T432" s="198">
        <f t="shared" si="33"/>
        <v>0</v>
      </c>
      <c r="U432" s="34"/>
      <c r="V432" s="34"/>
      <c r="W432" s="34"/>
      <c r="X432" s="34"/>
      <c r="Y432" s="34"/>
      <c r="Z432" s="34"/>
      <c r="AA432" s="34"/>
      <c r="AB432" s="34"/>
      <c r="AC432" s="34"/>
      <c r="AD432" s="34"/>
      <c r="AE432" s="34"/>
      <c r="AR432" s="199" t="s">
        <v>828</v>
      </c>
      <c r="AT432" s="199" t="s">
        <v>165</v>
      </c>
      <c r="AU432" s="199" t="s">
        <v>88</v>
      </c>
      <c r="AY432" s="17" t="s">
        <v>163</v>
      </c>
      <c r="BE432" s="200">
        <f t="shared" si="34"/>
        <v>0</v>
      </c>
      <c r="BF432" s="200">
        <f t="shared" si="35"/>
        <v>0</v>
      </c>
      <c r="BG432" s="200">
        <f t="shared" si="36"/>
        <v>0</v>
      </c>
      <c r="BH432" s="200">
        <f t="shared" si="37"/>
        <v>0</v>
      </c>
      <c r="BI432" s="200">
        <f t="shared" si="38"/>
        <v>0</v>
      </c>
      <c r="BJ432" s="17" t="s">
        <v>86</v>
      </c>
      <c r="BK432" s="200">
        <f t="shared" si="39"/>
        <v>0</v>
      </c>
      <c r="BL432" s="17" t="s">
        <v>828</v>
      </c>
      <c r="BM432" s="199" t="s">
        <v>841</v>
      </c>
    </row>
    <row r="433" spans="1:65" s="12" customFormat="1" ht="22.9" customHeight="1">
      <c r="B433" s="171"/>
      <c r="C433" s="172"/>
      <c r="D433" s="173" t="s">
        <v>77</v>
      </c>
      <c r="E433" s="185" t="s">
        <v>842</v>
      </c>
      <c r="F433" s="185" t="s">
        <v>843</v>
      </c>
      <c r="G433" s="172"/>
      <c r="H433" s="172"/>
      <c r="I433" s="175"/>
      <c r="J433" s="186">
        <f>BK433</f>
        <v>0</v>
      </c>
      <c r="K433" s="172"/>
      <c r="L433" s="177"/>
      <c r="M433" s="178"/>
      <c r="N433" s="179"/>
      <c r="O433" s="179"/>
      <c r="P433" s="180">
        <f>SUM(P434:P451)</f>
        <v>0</v>
      </c>
      <c r="Q433" s="179"/>
      <c r="R433" s="180">
        <f>SUM(R434:R451)</f>
        <v>0.46927000000000002</v>
      </c>
      <c r="S433" s="179"/>
      <c r="T433" s="181">
        <f>SUM(T434:T451)</f>
        <v>1.0911999999999999</v>
      </c>
      <c r="AR433" s="182" t="s">
        <v>86</v>
      </c>
      <c r="AT433" s="183" t="s">
        <v>77</v>
      </c>
      <c r="AU433" s="183" t="s">
        <v>86</v>
      </c>
      <c r="AY433" s="182" t="s">
        <v>163</v>
      </c>
      <c r="BK433" s="184">
        <f>SUM(BK434:BK451)</f>
        <v>0</v>
      </c>
    </row>
    <row r="434" spans="1:65" s="2" customFormat="1" ht="21.75" customHeight="1">
      <c r="A434" s="34"/>
      <c r="B434" s="35"/>
      <c r="C434" s="187" t="s">
        <v>844</v>
      </c>
      <c r="D434" s="187" t="s">
        <v>165</v>
      </c>
      <c r="E434" s="188" t="s">
        <v>845</v>
      </c>
      <c r="F434" s="189" t="s">
        <v>846</v>
      </c>
      <c r="G434" s="190" t="s">
        <v>259</v>
      </c>
      <c r="H434" s="191">
        <v>341</v>
      </c>
      <c r="I434" s="192"/>
      <c r="J434" s="193">
        <f>ROUND(I434*H434,2)</f>
        <v>0</v>
      </c>
      <c r="K434" s="194"/>
      <c r="L434" s="39"/>
      <c r="M434" s="195" t="s">
        <v>1</v>
      </c>
      <c r="N434" s="196" t="s">
        <v>43</v>
      </c>
      <c r="O434" s="71"/>
      <c r="P434" s="197">
        <f>O434*H434</f>
        <v>0</v>
      </c>
      <c r="Q434" s="197">
        <v>2.0000000000000002E-5</v>
      </c>
      <c r="R434" s="197">
        <f>Q434*H434</f>
        <v>6.8200000000000005E-3</v>
      </c>
      <c r="S434" s="197">
        <v>3.2000000000000002E-3</v>
      </c>
      <c r="T434" s="198">
        <f>S434*H434</f>
        <v>1.0911999999999999</v>
      </c>
      <c r="U434" s="34"/>
      <c r="V434" s="34"/>
      <c r="W434" s="34"/>
      <c r="X434" s="34"/>
      <c r="Y434" s="34"/>
      <c r="Z434" s="34"/>
      <c r="AA434" s="34"/>
      <c r="AB434" s="34"/>
      <c r="AC434" s="34"/>
      <c r="AD434" s="34"/>
      <c r="AE434" s="34"/>
      <c r="AR434" s="199" t="s">
        <v>169</v>
      </c>
      <c r="AT434" s="199" t="s">
        <v>165</v>
      </c>
      <c r="AU434" s="199" t="s">
        <v>88</v>
      </c>
      <c r="AY434" s="17" t="s">
        <v>163</v>
      </c>
      <c r="BE434" s="200">
        <f>IF(N434="základní",J434,0)</f>
        <v>0</v>
      </c>
      <c r="BF434" s="200">
        <f>IF(N434="snížená",J434,0)</f>
        <v>0</v>
      </c>
      <c r="BG434" s="200">
        <f>IF(N434="zákl. přenesená",J434,0)</f>
        <v>0</v>
      </c>
      <c r="BH434" s="200">
        <f>IF(N434="sníž. přenesená",J434,0)</f>
        <v>0</v>
      </c>
      <c r="BI434" s="200">
        <f>IF(N434="nulová",J434,0)</f>
        <v>0</v>
      </c>
      <c r="BJ434" s="17" t="s">
        <v>86</v>
      </c>
      <c r="BK434" s="200">
        <f>ROUND(I434*H434,2)</f>
        <v>0</v>
      </c>
      <c r="BL434" s="17" t="s">
        <v>169</v>
      </c>
      <c r="BM434" s="199" t="s">
        <v>847</v>
      </c>
    </row>
    <row r="435" spans="1:65" s="13" customFormat="1" ht="11.25">
      <c r="B435" s="201"/>
      <c r="C435" s="202"/>
      <c r="D435" s="203" t="s">
        <v>171</v>
      </c>
      <c r="E435" s="204" t="s">
        <v>1</v>
      </c>
      <c r="F435" s="205" t="s">
        <v>848</v>
      </c>
      <c r="G435" s="202"/>
      <c r="H435" s="206">
        <v>191</v>
      </c>
      <c r="I435" s="207"/>
      <c r="J435" s="202"/>
      <c r="K435" s="202"/>
      <c r="L435" s="208"/>
      <c r="M435" s="209"/>
      <c r="N435" s="210"/>
      <c r="O435" s="210"/>
      <c r="P435" s="210"/>
      <c r="Q435" s="210"/>
      <c r="R435" s="210"/>
      <c r="S435" s="210"/>
      <c r="T435" s="211"/>
      <c r="AT435" s="212" t="s">
        <v>171</v>
      </c>
      <c r="AU435" s="212" t="s">
        <v>88</v>
      </c>
      <c r="AV435" s="13" t="s">
        <v>88</v>
      </c>
      <c r="AW435" s="13" t="s">
        <v>34</v>
      </c>
      <c r="AX435" s="13" t="s">
        <v>78</v>
      </c>
      <c r="AY435" s="212" t="s">
        <v>163</v>
      </c>
    </row>
    <row r="436" spans="1:65" s="13" customFormat="1" ht="11.25">
      <c r="B436" s="201"/>
      <c r="C436" s="202"/>
      <c r="D436" s="203" t="s">
        <v>171</v>
      </c>
      <c r="E436" s="204" t="s">
        <v>1</v>
      </c>
      <c r="F436" s="205" t="s">
        <v>849</v>
      </c>
      <c r="G436" s="202"/>
      <c r="H436" s="206">
        <v>30</v>
      </c>
      <c r="I436" s="207"/>
      <c r="J436" s="202"/>
      <c r="K436" s="202"/>
      <c r="L436" s="208"/>
      <c r="M436" s="209"/>
      <c r="N436" s="210"/>
      <c r="O436" s="210"/>
      <c r="P436" s="210"/>
      <c r="Q436" s="210"/>
      <c r="R436" s="210"/>
      <c r="S436" s="210"/>
      <c r="T436" s="211"/>
      <c r="AT436" s="212" t="s">
        <v>171</v>
      </c>
      <c r="AU436" s="212" t="s">
        <v>88</v>
      </c>
      <c r="AV436" s="13" t="s">
        <v>88</v>
      </c>
      <c r="AW436" s="13" t="s">
        <v>34</v>
      </c>
      <c r="AX436" s="13" t="s">
        <v>78</v>
      </c>
      <c r="AY436" s="212" t="s">
        <v>163</v>
      </c>
    </row>
    <row r="437" spans="1:65" s="13" customFormat="1" ht="11.25">
      <c r="B437" s="201"/>
      <c r="C437" s="202"/>
      <c r="D437" s="203" t="s">
        <v>171</v>
      </c>
      <c r="E437" s="204" t="s">
        <v>1</v>
      </c>
      <c r="F437" s="205" t="s">
        <v>850</v>
      </c>
      <c r="G437" s="202"/>
      <c r="H437" s="206">
        <v>100</v>
      </c>
      <c r="I437" s="207"/>
      <c r="J437" s="202"/>
      <c r="K437" s="202"/>
      <c r="L437" s="208"/>
      <c r="M437" s="209"/>
      <c r="N437" s="210"/>
      <c r="O437" s="210"/>
      <c r="P437" s="210"/>
      <c r="Q437" s="210"/>
      <c r="R437" s="210"/>
      <c r="S437" s="210"/>
      <c r="T437" s="211"/>
      <c r="AT437" s="212" t="s">
        <v>171</v>
      </c>
      <c r="AU437" s="212" t="s">
        <v>88</v>
      </c>
      <c r="AV437" s="13" t="s">
        <v>88</v>
      </c>
      <c r="AW437" s="13" t="s">
        <v>34</v>
      </c>
      <c r="AX437" s="13" t="s">
        <v>78</v>
      </c>
      <c r="AY437" s="212" t="s">
        <v>163</v>
      </c>
    </row>
    <row r="438" spans="1:65" s="13" customFormat="1" ht="11.25">
      <c r="B438" s="201"/>
      <c r="C438" s="202"/>
      <c r="D438" s="203" t="s">
        <v>171</v>
      </c>
      <c r="E438" s="204" t="s">
        <v>1</v>
      </c>
      <c r="F438" s="205" t="s">
        <v>851</v>
      </c>
      <c r="G438" s="202"/>
      <c r="H438" s="206">
        <v>20</v>
      </c>
      <c r="I438" s="207"/>
      <c r="J438" s="202"/>
      <c r="K438" s="202"/>
      <c r="L438" s="208"/>
      <c r="M438" s="209"/>
      <c r="N438" s="210"/>
      <c r="O438" s="210"/>
      <c r="P438" s="210"/>
      <c r="Q438" s="210"/>
      <c r="R438" s="210"/>
      <c r="S438" s="210"/>
      <c r="T438" s="211"/>
      <c r="AT438" s="212" t="s">
        <v>171</v>
      </c>
      <c r="AU438" s="212" t="s">
        <v>88</v>
      </c>
      <c r="AV438" s="13" t="s">
        <v>88</v>
      </c>
      <c r="AW438" s="13" t="s">
        <v>34</v>
      </c>
      <c r="AX438" s="13" t="s">
        <v>78</v>
      </c>
      <c r="AY438" s="212" t="s">
        <v>163</v>
      </c>
    </row>
    <row r="439" spans="1:65" s="14" customFormat="1" ht="11.25">
      <c r="B439" s="228"/>
      <c r="C439" s="229"/>
      <c r="D439" s="203" t="s">
        <v>171</v>
      </c>
      <c r="E439" s="230" t="s">
        <v>1</v>
      </c>
      <c r="F439" s="231" t="s">
        <v>209</v>
      </c>
      <c r="G439" s="229"/>
      <c r="H439" s="232">
        <v>341</v>
      </c>
      <c r="I439" s="233"/>
      <c r="J439" s="229"/>
      <c r="K439" s="229"/>
      <c r="L439" s="234"/>
      <c r="M439" s="235"/>
      <c r="N439" s="236"/>
      <c r="O439" s="236"/>
      <c r="P439" s="236"/>
      <c r="Q439" s="236"/>
      <c r="R439" s="236"/>
      <c r="S439" s="236"/>
      <c r="T439" s="237"/>
      <c r="AT439" s="238" t="s">
        <v>171</v>
      </c>
      <c r="AU439" s="238" t="s">
        <v>88</v>
      </c>
      <c r="AV439" s="14" t="s">
        <v>169</v>
      </c>
      <c r="AW439" s="14" t="s">
        <v>34</v>
      </c>
      <c r="AX439" s="14" t="s">
        <v>86</v>
      </c>
      <c r="AY439" s="238" t="s">
        <v>163</v>
      </c>
    </row>
    <row r="440" spans="1:65" s="2" customFormat="1" ht="24.2" customHeight="1">
      <c r="A440" s="34"/>
      <c r="B440" s="35"/>
      <c r="C440" s="187" t="s">
        <v>852</v>
      </c>
      <c r="D440" s="187" t="s">
        <v>165</v>
      </c>
      <c r="E440" s="188" t="s">
        <v>853</v>
      </c>
      <c r="F440" s="189" t="s">
        <v>854</v>
      </c>
      <c r="G440" s="190" t="s">
        <v>259</v>
      </c>
      <c r="H440" s="191">
        <v>231</v>
      </c>
      <c r="I440" s="192"/>
      <c r="J440" s="193">
        <f>ROUND(I440*H440,2)</f>
        <v>0</v>
      </c>
      <c r="K440" s="194"/>
      <c r="L440" s="39"/>
      <c r="M440" s="195" t="s">
        <v>1</v>
      </c>
      <c r="N440" s="196" t="s">
        <v>43</v>
      </c>
      <c r="O440" s="71"/>
      <c r="P440" s="197">
        <f>O440*H440</f>
        <v>0</v>
      </c>
      <c r="Q440" s="197">
        <v>9.5E-4</v>
      </c>
      <c r="R440" s="197">
        <f>Q440*H440</f>
        <v>0.21945000000000001</v>
      </c>
      <c r="S440" s="197">
        <v>0</v>
      </c>
      <c r="T440" s="198">
        <f>S440*H440</f>
        <v>0</v>
      </c>
      <c r="U440" s="34"/>
      <c r="V440" s="34"/>
      <c r="W440" s="34"/>
      <c r="X440" s="34"/>
      <c r="Y440" s="34"/>
      <c r="Z440" s="34"/>
      <c r="AA440" s="34"/>
      <c r="AB440" s="34"/>
      <c r="AC440" s="34"/>
      <c r="AD440" s="34"/>
      <c r="AE440" s="34"/>
      <c r="AR440" s="199" t="s">
        <v>169</v>
      </c>
      <c r="AT440" s="199" t="s">
        <v>165</v>
      </c>
      <c r="AU440" s="199" t="s">
        <v>88</v>
      </c>
      <c r="AY440" s="17" t="s">
        <v>163</v>
      </c>
      <c r="BE440" s="200">
        <f>IF(N440="základní",J440,0)</f>
        <v>0</v>
      </c>
      <c r="BF440" s="200">
        <f>IF(N440="snížená",J440,0)</f>
        <v>0</v>
      </c>
      <c r="BG440" s="200">
        <f>IF(N440="zákl. přenesená",J440,0)</f>
        <v>0</v>
      </c>
      <c r="BH440" s="200">
        <f>IF(N440="sníž. přenesená",J440,0)</f>
        <v>0</v>
      </c>
      <c r="BI440" s="200">
        <f>IF(N440="nulová",J440,0)</f>
        <v>0</v>
      </c>
      <c r="BJ440" s="17" t="s">
        <v>86</v>
      </c>
      <c r="BK440" s="200">
        <f>ROUND(I440*H440,2)</f>
        <v>0</v>
      </c>
      <c r="BL440" s="17" t="s">
        <v>169</v>
      </c>
      <c r="BM440" s="199" t="s">
        <v>855</v>
      </c>
    </row>
    <row r="441" spans="1:65" s="2" customFormat="1" ht="29.25">
      <c r="A441" s="34"/>
      <c r="B441" s="35"/>
      <c r="C441" s="36"/>
      <c r="D441" s="203" t="s">
        <v>191</v>
      </c>
      <c r="E441" s="36"/>
      <c r="F441" s="224" t="s">
        <v>856</v>
      </c>
      <c r="G441" s="36"/>
      <c r="H441" s="36"/>
      <c r="I441" s="225"/>
      <c r="J441" s="36"/>
      <c r="K441" s="36"/>
      <c r="L441" s="39"/>
      <c r="M441" s="226"/>
      <c r="N441" s="227"/>
      <c r="O441" s="71"/>
      <c r="P441" s="71"/>
      <c r="Q441" s="71"/>
      <c r="R441" s="71"/>
      <c r="S441" s="71"/>
      <c r="T441" s="72"/>
      <c r="U441" s="34"/>
      <c r="V441" s="34"/>
      <c r="W441" s="34"/>
      <c r="X441" s="34"/>
      <c r="Y441" s="34"/>
      <c r="Z441" s="34"/>
      <c r="AA441" s="34"/>
      <c r="AB441" s="34"/>
      <c r="AC441" s="34"/>
      <c r="AD441" s="34"/>
      <c r="AE441" s="34"/>
      <c r="AT441" s="17" t="s">
        <v>191</v>
      </c>
      <c r="AU441" s="17" t="s">
        <v>88</v>
      </c>
    </row>
    <row r="442" spans="1:65" s="13" customFormat="1" ht="11.25">
      <c r="B442" s="201"/>
      <c r="C442" s="202"/>
      <c r="D442" s="203" t="s">
        <v>171</v>
      </c>
      <c r="E442" s="204" t="s">
        <v>1</v>
      </c>
      <c r="F442" s="205" t="s">
        <v>857</v>
      </c>
      <c r="G442" s="202"/>
      <c r="H442" s="206">
        <v>231</v>
      </c>
      <c r="I442" s="207"/>
      <c r="J442" s="202"/>
      <c r="K442" s="202"/>
      <c r="L442" s="208"/>
      <c r="M442" s="209"/>
      <c r="N442" s="210"/>
      <c r="O442" s="210"/>
      <c r="P442" s="210"/>
      <c r="Q442" s="210"/>
      <c r="R442" s="210"/>
      <c r="S442" s="210"/>
      <c r="T442" s="211"/>
      <c r="AT442" s="212" t="s">
        <v>171</v>
      </c>
      <c r="AU442" s="212" t="s">
        <v>88</v>
      </c>
      <c r="AV442" s="13" t="s">
        <v>88</v>
      </c>
      <c r="AW442" s="13" t="s">
        <v>34</v>
      </c>
      <c r="AX442" s="13" t="s">
        <v>86</v>
      </c>
      <c r="AY442" s="212" t="s">
        <v>163</v>
      </c>
    </row>
    <row r="443" spans="1:65" s="2" customFormat="1" ht="37.9" customHeight="1">
      <c r="A443" s="34"/>
      <c r="B443" s="35"/>
      <c r="C443" s="187" t="s">
        <v>858</v>
      </c>
      <c r="D443" s="187" t="s">
        <v>165</v>
      </c>
      <c r="E443" s="188" t="s">
        <v>859</v>
      </c>
      <c r="F443" s="189" t="s">
        <v>860</v>
      </c>
      <c r="G443" s="190" t="s">
        <v>259</v>
      </c>
      <c r="H443" s="191">
        <v>110</v>
      </c>
      <c r="I443" s="192"/>
      <c r="J443" s="193">
        <f>ROUND(I443*H443,2)</f>
        <v>0</v>
      </c>
      <c r="K443" s="194"/>
      <c r="L443" s="39"/>
      <c r="M443" s="195" t="s">
        <v>1</v>
      </c>
      <c r="N443" s="196" t="s">
        <v>43</v>
      </c>
      <c r="O443" s="71"/>
      <c r="P443" s="197">
        <f>O443*H443</f>
        <v>0</v>
      </c>
      <c r="Q443" s="197">
        <v>1.9400000000000001E-3</v>
      </c>
      <c r="R443" s="197">
        <f>Q443*H443</f>
        <v>0.21340000000000001</v>
      </c>
      <c r="S443" s="197">
        <v>0</v>
      </c>
      <c r="T443" s="198">
        <f>S443*H443</f>
        <v>0</v>
      </c>
      <c r="U443" s="34"/>
      <c r="V443" s="34"/>
      <c r="W443" s="34"/>
      <c r="X443" s="34"/>
      <c r="Y443" s="34"/>
      <c r="Z443" s="34"/>
      <c r="AA443" s="34"/>
      <c r="AB443" s="34"/>
      <c r="AC443" s="34"/>
      <c r="AD443" s="34"/>
      <c r="AE443" s="34"/>
      <c r="AR443" s="199" t="s">
        <v>169</v>
      </c>
      <c r="AT443" s="199" t="s">
        <v>165</v>
      </c>
      <c r="AU443" s="199" t="s">
        <v>88</v>
      </c>
      <c r="AY443" s="17" t="s">
        <v>163</v>
      </c>
      <c r="BE443" s="200">
        <f>IF(N443="základní",J443,0)</f>
        <v>0</v>
      </c>
      <c r="BF443" s="200">
        <f>IF(N443="snížená",J443,0)</f>
        <v>0</v>
      </c>
      <c r="BG443" s="200">
        <f>IF(N443="zákl. přenesená",J443,0)</f>
        <v>0</v>
      </c>
      <c r="BH443" s="200">
        <f>IF(N443="sníž. přenesená",J443,0)</f>
        <v>0</v>
      </c>
      <c r="BI443" s="200">
        <f>IF(N443="nulová",J443,0)</f>
        <v>0</v>
      </c>
      <c r="BJ443" s="17" t="s">
        <v>86</v>
      </c>
      <c r="BK443" s="200">
        <f>ROUND(I443*H443,2)</f>
        <v>0</v>
      </c>
      <c r="BL443" s="17" t="s">
        <v>169</v>
      </c>
      <c r="BM443" s="199" t="s">
        <v>861</v>
      </c>
    </row>
    <row r="444" spans="1:65" s="2" customFormat="1" ht="29.25">
      <c r="A444" s="34"/>
      <c r="B444" s="35"/>
      <c r="C444" s="36"/>
      <c r="D444" s="203" t="s">
        <v>191</v>
      </c>
      <c r="E444" s="36"/>
      <c r="F444" s="224" t="s">
        <v>862</v>
      </c>
      <c r="G444" s="36"/>
      <c r="H444" s="36"/>
      <c r="I444" s="225"/>
      <c r="J444" s="36"/>
      <c r="K444" s="36"/>
      <c r="L444" s="39"/>
      <c r="M444" s="226"/>
      <c r="N444" s="227"/>
      <c r="O444" s="71"/>
      <c r="P444" s="71"/>
      <c r="Q444" s="71"/>
      <c r="R444" s="71"/>
      <c r="S444" s="71"/>
      <c r="T444" s="72"/>
      <c r="U444" s="34"/>
      <c r="V444" s="34"/>
      <c r="W444" s="34"/>
      <c r="X444" s="34"/>
      <c r="Y444" s="34"/>
      <c r="Z444" s="34"/>
      <c r="AA444" s="34"/>
      <c r="AB444" s="34"/>
      <c r="AC444" s="34"/>
      <c r="AD444" s="34"/>
      <c r="AE444" s="34"/>
      <c r="AT444" s="17" t="s">
        <v>191</v>
      </c>
      <c r="AU444" s="17" t="s">
        <v>88</v>
      </c>
    </row>
    <row r="445" spans="1:65" s="13" customFormat="1" ht="11.25">
      <c r="B445" s="201"/>
      <c r="C445" s="202"/>
      <c r="D445" s="203" t="s">
        <v>171</v>
      </c>
      <c r="E445" s="204" t="s">
        <v>1</v>
      </c>
      <c r="F445" s="205" t="s">
        <v>863</v>
      </c>
      <c r="G445" s="202"/>
      <c r="H445" s="206">
        <v>110</v>
      </c>
      <c r="I445" s="207"/>
      <c r="J445" s="202"/>
      <c r="K445" s="202"/>
      <c r="L445" s="208"/>
      <c r="M445" s="209"/>
      <c r="N445" s="210"/>
      <c r="O445" s="210"/>
      <c r="P445" s="210"/>
      <c r="Q445" s="210"/>
      <c r="R445" s="210"/>
      <c r="S445" s="210"/>
      <c r="T445" s="211"/>
      <c r="AT445" s="212" t="s">
        <v>171</v>
      </c>
      <c r="AU445" s="212" t="s">
        <v>88</v>
      </c>
      <c r="AV445" s="13" t="s">
        <v>88</v>
      </c>
      <c r="AW445" s="13" t="s">
        <v>34</v>
      </c>
      <c r="AX445" s="13" t="s">
        <v>86</v>
      </c>
      <c r="AY445" s="212" t="s">
        <v>163</v>
      </c>
    </row>
    <row r="446" spans="1:65" s="2" customFormat="1" ht="21.75" customHeight="1">
      <c r="A446" s="34"/>
      <c r="B446" s="35"/>
      <c r="C446" s="187" t="s">
        <v>864</v>
      </c>
      <c r="D446" s="187" t="s">
        <v>165</v>
      </c>
      <c r="E446" s="188" t="s">
        <v>865</v>
      </c>
      <c r="F446" s="189" t="s">
        <v>866</v>
      </c>
      <c r="G446" s="190" t="s">
        <v>259</v>
      </c>
      <c r="H446" s="191">
        <v>341</v>
      </c>
      <c r="I446" s="192"/>
      <c r="J446" s="193">
        <f t="shared" ref="J446:J451" si="40">ROUND(I446*H446,2)</f>
        <v>0</v>
      </c>
      <c r="K446" s="194"/>
      <c r="L446" s="39"/>
      <c r="M446" s="195" t="s">
        <v>1</v>
      </c>
      <c r="N446" s="196" t="s">
        <v>43</v>
      </c>
      <c r="O446" s="71"/>
      <c r="P446" s="197">
        <f t="shared" ref="P446:P451" si="41">O446*H446</f>
        <v>0</v>
      </c>
      <c r="Q446" s="197">
        <v>0</v>
      </c>
      <c r="R446" s="197">
        <f t="shared" ref="R446:R451" si="42">Q446*H446</f>
        <v>0</v>
      </c>
      <c r="S446" s="197">
        <v>0</v>
      </c>
      <c r="T446" s="198">
        <f t="shared" ref="T446:T451" si="43">S446*H446</f>
        <v>0</v>
      </c>
      <c r="U446" s="34"/>
      <c r="V446" s="34"/>
      <c r="W446" s="34"/>
      <c r="X446" s="34"/>
      <c r="Y446" s="34"/>
      <c r="Z446" s="34"/>
      <c r="AA446" s="34"/>
      <c r="AB446" s="34"/>
      <c r="AC446" s="34"/>
      <c r="AD446" s="34"/>
      <c r="AE446" s="34"/>
      <c r="AR446" s="199" t="s">
        <v>169</v>
      </c>
      <c r="AT446" s="199" t="s">
        <v>165</v>
      </c>
      <c r="AU446" s="199" t="s">
        <v>88</v>
      </c>
      <c r="AY446" s="17" t="s">
        <v>163</v>
      </c>
      <c r="BE446" s="200">
        <f t="shared" ref="BE446:BE451" si="44">IF(N446="základní",J446,0)</f>
        <v>0</v>
      </c>
      <c r="BF446" s="200">
        <f t="shared" ref="BF446:BF451" si="45">IF(N446="snížená",J446,0)</f>
        <v>0</v>
      </c>
      <c r="BG446" s="200">
        <f t="shared" ref="BG446:BG451" si="46">IF(N446="zákl. přenesená",J446,0)</f>
        <v>0</v>
      </c>
      <c r="BH446" s="200">
        <f t="shared" ref="BH446:BH451" si="47">IF(N446="sníž. přenesená",J446,0)</f>
        <v>0</v>
      </c>
      <c r="BI446" s="200">
        <f t="shared" ref="BI446:BI451" si="48">IF(N446="nulová",J446,0)</f>
        <v>0</v>
      </c>
      <c r="BJ446" s="17" t="s">
        <v>86</v>
      </c>
      <c r="BK446" s="200">
        <f t="shared" ref="BK446:BK451" si="49">ROUND(I446*H446,2)</f>
        <v>0</v>
      </c>
      <c r="BL446" s="17" t="s">
        <v>169</v>
      </c>
      <c r="BM446" s="199" t="s">
        <v>867</v>
      </c>
    </row>
    <row r="447" spans="1:65" s="2" customFormat="1" ht="24.2" customHeight="1">
      <c r="A447" s="34"/>
      <c r="B447" s="35"/>
      <c r="C447" s="187" t="s">
        <v>868</v>
      </c>
      <c r="D447" s="187" t="s">
        <v>165</v>
      </c>
      <c r="E447" s="188" t="s">
        <v>869</v>
      </c>
      <c r="F447" s="189" t="s">
        <v>870</v>
      </c>
      <c r="G447" s="190" t="s">
        <v>175</v>
      </c>
      <c r="H447" s="191">
        <v>20</v>
      </c>
      <c r="I447" s="192"/>
      <c r="J447" s="193">
        <f t="shared" si="40"/>
        <v>0</v>
      </c>
      <c r="K447" s="194"/>
      <c r="L447" s="39"/>
      <c r="M447" s="195" t="s">
        <v>1</v>
      </c>
      <c r="N447" s="196" t="s">
        <v>43</v>
      </c>
      <c r="O447" s="71"/>
      <c r="P447" s="197">
        <f t="shared" si="41"/>
        <v>0</v>
      </c>
      <c r="Q447" s="197">
        <v>3.2000000000000003E-4</v>
      </c>
      <c r="R447" s="197">
        <f t="shared" si="42"/>
        <v>6.4000000000000003E-3</v>
      </c>
      <c r="S447" s="197">
        <v>0</v>
      </c>
      <c r="T447" s="198">
        <f t="shared" si="43"/>
        <v>0</v>
      </c>
      <c r="U447" s="34"/>
      <c r="V447" s="34"/>
      <c r="W447" s="34"/>
      <c r="X447" s="34"/>
      <c r="Y447" s="34"/>
      <c r="Z447" s="34"/>
      <c r="AA447" s="34"/>
      <c r="AB447" s="34"/>
      <c r="AC447" s="34"/>
      <c r="AD447" s="34"/>
      <c r="AE447" s="34"/>
      <c r="AR447" s="199" t="s">
        <v>169</v>
      </c>
      <c r="AT447" s="199" t="s">
        <v>165</v>
      </c>
      <c r="AU447" s="199" t="s">
        <v>88</v>
      </c>
      <c r="AY447" s="17" t="s">
        <v>163</v>
      </c>
      <c r="BE447" s="200">
        <f t="shared" si="44"/>
        <v>0</v>
      </c>
      <c r="BF447" s="200">
        <f t="shared" si="45"/>
        <v>0</v>
      </c>
      <c r="BG447" s="200">
        <f t="shared" si="46"/>
        <v>0</v>
      </c>
      <c r="BH447" s="200">
        <f t="shared" si="47"/>
        <v>0</v>
      </c>
      <c r="BI447" s="200">
        <f t="shared" si="48"/>
        <v>0</v>
      </c>
      <c r="BJ447" s="17" t="s">
        <v>86</v>
      </c>
      <c r="BK447" s="200">
        <f t="shared" si="49"/>
        <v>0</v>
      </c>
      <c r="BL447" s="17" t="s">
        <v>169</v>
      </c>
      <c r="BM447" s="199" t="s">
        <v>871</v>
      </c>
    </row>
    <row r="448" spans="1:65" s="2" customFormat="1" ht="16.5" customHeight="1">
      <c r="A448" s="34"/>
      <c r="B448" s="35"/>
      <c r="C448" s="187" t="s">
        <v>872</v>
      </c>
      <c r="D448" s="187" t="s">
        <v>165</v>
      </c>
      <c r="E448" s="188" t="s">
        <v>873</v>
      </c>
      <c r="F448" s="189" t="s">
        <v>874</v>
      </c>
      <c r="G448" s="190" t="s">
        <v>397</v>
      </c>
      <c r="H448" s="191">
        <v>1</v>
      </c>
      <c r="I448" s="192"/>
      <c r="J448" s="193">
        <f t="shared" si="40"/>
        <v>0</v>
      </c>
      <c r="K448" s="194"/>
      <c r="L448" s="39"/>
      <c r="M448" s="195" t="s">
        <v>1</v>
      </c>
      <c r="N448" s="196" t="s">
        <v>43</v>
      </c>
      <c r="O448" s="71"/>
      <c r="P448" s="197">
        <f t="shared" si="41"/>
        <v>0</v>
      </c>
      <c r="Q448" s="197">
        <v>8.0000000000000004E-4</v>
      </c>
      <c r="R448" s="197">
        <f t="shared" si="42"/>
        <v>8.0000000000000004E-4</v>
      </c>
      <c r="S448" s="197">
        <v>0</v>
      </c>
      <c r="T448" s="198">
        <f t="shared" si="43"/>
        <v>0</v>
      </c>
      <c r="U448" s="34"/>
      <c r="V448" s="34"/>
      <c r="W448" s="34"/>
      <c r="X448" s="34"/>
      <c r="Y448" s="34"/>
      <c r="Z448" s="34"/>
      <c r="AA448" s="34"/>
      <c r="AB448" s="34"/>
      <c r="AC448" s="34"/>
      <c r="AD448" s="34"/>
      <c r="AE448" s="34"/>
      <c r="AR448" s="199" t="s">
        <v>169</v>
      </c>
      <c r="AT448" s="199" t="s">
        <v>165</v>
      </c>
      <c r="AU448" s="199" t="s">
        <v>88</v>
      </c>
      <c r="AY448" s="17" t="s">
        <v>163</v>
      </c>
      <c r="BE448" s="200">
        <f t="shared" si="44"/>
        <v>0</v>
      </c>
      <c r="BF448" s="200">
        <f t="shared" si="45"/>
        <v>0</v>
      </c>
      <c r="BG448" s="200">
        <f t="shared" si="46"/>
        <v>0</v>
      </c>
      <c r="BH448" s="200">
        <f t="shared" si="47"/>
        <v>0</v>
      </c>
      <c r="BI448" s="200">
        <f t="shared" si="48"/>
        <v>0</v>
      </c>
      <c r="BJ448" s="17" t="s">
        <v>86</v>
      </c>
      <c r="BK448" s="200">
        <f t="shared" si="49"/>
        <v>0</v>
      </c>
      <c r="BL448" s="17" t="s">
        <v>169</v>
      </c>
      <c r="BM448" s="199" t="s">
        <v>875</v>
      </c>
    </row>
    <row r="449" spans="1:65" s="2" customFormat="1" ht="24.2" customHeight="1">
      <c r="A449" s="34"/>
      <c r="B449" s="35"/>
      <c r="C449" s="187" t="s">
        <v>876</v>
      </c>
      <c r="D449" s="187" t="s">
        <v>165</v>
      </c>
      <c r="E449" s="188" t="s">
        <v>877</v>
      </c>
      <c r="F449" s="189" t="s">
        <v>878</v>
      </c>
      <c r="G449" s="190" t="s">
        <v>175</v>
      </c>
      <c r="H449" s="191">
        <v>20</v>
      </c>
      <c r="I449" s="192"/>
      <c r="J449" s="193">
        <f t="shared" si="40"/>
        <v>0</v>
      </c>
      <c r="K449" s="194"/>
      <c r="L449" s="39"/>
      <c r="M449" s="195" t="s">
        <v>1</v>
      </c>
      <c r="N449" s="196" t="s">
        <v>43</v>
      </c>
      <c r="O449" s="71"/>
      <c r="P449" s="197">
        <f t="shared" si="41"/>
        <v>0</v>
      </c>
      <c r="Q449" s="197">
        <v>1.1199999999999999E-3</v>
      </c>
      <c r="R449" s="197">
        <f t="shared" si="42"/>
        <v>2.2399999999999996E-2</v>
      </c>
      <c r="S449" s="197">
        <v>0</v>
      </c>
      <c r="T449" s="198">
        <f t="shared" si="43"/>
        <v>0</v>
      </c>
      <c r="U449" s="34"/>
      <c r="V449" s="34"/>
      <c r="W449" s="34"/>
      <c r="X449" s="34"/>
      <c r="Y449" s="34"/>
      <c r="Z449" s="34"/>
      <c r="AA449" s="34"/>
      <c r="AB449" s="34"/>
      <c r="AC449" s="34"/>
      <c r="AD449" s="34"/>
      <c r="AE449" s="34"/>
      <c r="AR449" s="199" t="s">
        <v>169</v>
      </c>
      <c r="AT449" s="199" t="s">
        <v>165</v>
      </c>
      <c r="AU449" s="199" t="s">
        <v>88</v>
      </c>
      <c r="AY449" s="17" t="s">
        <v>163</v>
      </c>
      <c r="BE449" s="200">
        <f t="shared" si="44"/>
        <v>0</v>
      </c>
      <c r="BF449" s="200">
        <f t="shared" si="45"/>
        <v>0</v>
      </c>
      <c r="BG449" s="200">
        <f t="shared" si="46"/>
        <v>0</v>
      </c>
      <c r="BH449" s="200">
        <f t="shared" si="47"/>
        <v>0</v>
      </c>
      <c r="BI449" s="200">
        <f t="shared" si="48"/>
        <v>0</v>
      </c>
      <c r="BJ449" s="17" t="s">
        <v>86</v>
      </c>
      <c r="BK449" s="200">
        <f t="shared" si="49"/>
        <v>0</v>
      </c>
      <c r="BL449" s="17" t="s">
        <v>169</v>
      </c>
      <c r="BM449" s="199" t="s">
        <v>879</v>
      </c>
    </row>
    <row r="450" spans="1:65" s="2" customFormat="1" ht="24.2" customHeight="1">
      <c r="A450" s="34"/>
      <c r="B450" s="35"/>
      <c r="C450" s="187" t="s">
        <v>880</v>
      </c>
      <c r="D450" s="187" t="s">
        <v>165</v>
      </c>
      <c r="E450" s="188" t="s">
        <v>881</v>
      </c>
      <c r="F450" s="189" t="s">
        <v>882</v>
      </c>
      <c r="G450" s="190" t="s">
        <v>477</v>
      </c>
      <c r="H450" s="191">
        <v>1.091</v>
      </c>
      <c r="I450" s="192"/>
      <c r="J450" s="193">
        <f t="shared" si="40"/>
        <v>0</v>
      </c>
      <c r="K450" s="194"/>
      <c r="L450" s="39"/>
      <c r="M450" s="195" t="s">
        <v>1</v>
      </c>
      <c r="N450" s="196" t="s">
        <v>43</v>
      </c>
      <c r="O450" s="71"/>
      <c r="P450" s="197">
        <f t="shared" si="41"/>
        <v>0</v>
      </c>
      <c r="Q450" s="197">
        <v>0</v>
      </c>
      <c r="R450" s="197">
        <f t="shared" si="42"/>
        <v>0</v>
      </c>
      <c r="S450" s="197">
        <v>0</v>
      </c>
      <c r="T450" s="198">
        <f t="shared" si="43"/>
        <v>0</v>
      </c>
      <c r="U450" s="34"/>
      <c r="V450" s="34"/>
      <c r="W450" s="34"/>
      <c r="X450" s="34"/>
      <c r="Y450" s="34"/>
      <c r="Z450" s="34"/>
      <c r="AA450" s="34"/>
      <c r="AB450" s="34"/>
      <c r="AC450" s="34"/>
      <c r="AD450" s="34"/>
      <c r="AE450" s="34"/>
      <c r="AR450" s="199" t="s">
        <v>169</v>
      </c>
      <c r="AT450" s="199" t="s">
        <v>165</v>
      </c>
      <c r="AU450" s="199" t="s">
        <v>88</v>
      </c>
      <c r="AY450" s="17" t="s">
        <v>163</v>
      </c>
      <c r="BE450" s="200">
        <f t="shared" si="44"/>
        <v>0</v>
      </c>
      <c r="BF450" s="200">
        <f t="shared" si="45"/>
        <v>0</v>
      </c>
      <c r="BG450" s="200">
        <f t="shared" si="46"/>
        <v>0</v>
      </c>
      <c r="BH450" s="200">
        <f t="shared" si="47"/>
        <v>0</v>
      </c>
      <c r="BI450" s="200">
        <f t="shared" si="48"/>
        <v>0</v>
      </c>
      <c r="BJ450" s="17" t="s">
        <v>86</v>
      </c>
      <c r="BK450" s="200">
        <f t="shared" si="49"/>
        <v>0</v>
      </c>
      <c r="BL450" s="17" t="s">
        <v>169</v>
      </c>
      <c r="BM450" s="199" t="s">
        <v>883</v>
      </c>
    </row>
    <row r="451" spans="1:65" s="2" customFormat="1" ht="24.2" customHeight="1">
      <c r="A451" s="34"/>
      <c r="B451" s="35"/>
      <c r="C451" s="187" t="s">
        <v>884</v>
      </c>
      <c r="D451" s="187" t="s">
        <v>165</v>
      </c>
      <c r="E451" s="188" t="s">
        <v>885</v>
      </c>
      <c r="F451" s="189" t="s">
        <v>886</v>
      </c>
      <c r="G451" s="190" t="s">
        <v>537</v>
      </c>
      <c r="H451" s="239"/>
      <c r="I451" s="192"/>
      <c r="J451" s="193">
        <f t="shared" si="40"/>
        <v>0</v>
      </c>
      <c r="K451" s="194"/>
      <c r="L451" s="39"/>
      <c r="M451" s="195" t="s">
        <v>1</v>
      </c>
      <c r="N451" s="196" t="s">
        <v>43</v>
      </c>
      <c r="O451" s="71"/>
      <c r="P451" s="197">
        <f t="shared" si="41"/>
        <v>0</v>
      </c>
      <c r="Q451" s="197">
        <v>0</v>
      </c>
      <c r="R451" s="197">
        <f t="shared" si="42"/>
        <v>0</v>
      </c>
      <c r="S451" s="197">
        <v>0</v>
      </c>
      <c r="T451" s="198">
        <f t="shared" si="43"/>
        <v>0</v>
      </c>
      <c r="U451" s="34"/>
      <c r="V451" s="34"/>
      <c r="W451" s="34"/>
      <c r="X451" s="34"/>
      <c r="Y451" s="34"/>
      <c r="Z451" s="34"/>
      <c r="AA451" s="34"/>
      <c r="AB451" s="34"/>
      <c r="AC451" s="34"/>
      <c r="AD451" s="34"/>
      <c r="AE451" s="34"/>
      <c r="AR451" s="199" t="s">
        <v>256</v>
      </c>
      <c r="AT451" s="199" t="s">
        <v>165</v>
      </c>
      <c r="AU451" s="199" t="s">
        <v>88</v>
      </c>
      <c r="AY451" s="17" t="s">
        <v>163</v>
      </c>
      <c r="BE451" s="200">
        <f t="shared" si="44"/>
        <v>0</v>
      </c>
      <c r="BF451" s="200">
        <f t="shared" si="45"/>
        <v>0</v>
      </c>
      <c r="BG451" s="200">
        <f t="shared" si="46"/>
        <v>0</v>
      </c>
      <c r="BH451" s="200">
        <f t="shared" si="47"/>
        <v>0</v>
      </c>
      <c r="BI451" s="200">
        <f t="shared" si="48"/>
        <v>0</v>
      </c>
      <c r="BJ451" s="17" t="s">
        <v>86</v>
      </c>
      <c r="BK451" s="200">
        <f t="shared" si="49"/>
        <v>0</v>
      </c>
      <c r="BL451" s="17" t="s">
        <v>256</v>
      </c>
      <c r="BM451" s="199" t="s">
        <v>887</v>
      </c>
    </row>
    <row r="452" spans="1:65" s="12" customFormat="1" ht="22.9" customHeight="1">
      <c r="B452" s="171"/>
      <c r="C452" s="172"/>
      <c r="D452" s="173" t="s">
        <v>77</v>
      </c>
      <c r="E452" s="185" t="s">
        <v>888</v>
      </c>
      <c r="F452" s="185" t="s">
        <v>889</v>
      </c>
      <c r="G452" s="172"/>
      <c r="H452" s="172"/>
      <c r="I452" s="175"/>
      <c r="J452" s="186">
        <f>BK452</f>
        <v>0</v>
      </c>
      <c r="K452" s="172"/>
      <c r="L452" s="177"/>
      <c r="M452" s="178"/>
      <c r="N452" s="179"/>
      <c r="O452" s="179"/>
      <c r="P452" s="180">
        <f>SUM(P453:P455)</f>
        <v>0</v>
      </c>
      <c r="Q452" s="179"/>
      <c r="R452" s="180">
        <f>SUM(R453:R455)</f>
        <v>2.52E-2</v>
      </c>
      <c r="S452" s="179"/>
      <c r="T452" s="181">
        <f>SUM(T453:T455)</f>
        <v>0</v>
      </c>
      <c r="AR452" s="182" t="s">
        <v>86</v>
      </c>
      <c r="AT452" s="183" t="s">
        <v>77</v>
      </c>
      <c r="AU452" s="183" t="s">
        <v>86</v>
      </c>
      <c r="AY452" s="182" t="s">
        <v>163</v>
      </c>
      <c r="BK452" s="184">
        <f>SUM(BK453:BK455)</f>
        <v>0</v>
      </c>
    </row>
    <row r="453" spans="1:65" s="2" customFormat="1" ht="24.2" customHeight="1">
      <c r="A453" s="34"/>
      <c r="B453" s="35"/>
      <c r="C453" s="187" t="s">
        <v>890</v>
      </c>
      <c r="D453" s="187" t="s">
        <v>165</v>
      </c>
      <c r="E453" s="188" t="s">
        <v>891</v>
      </c>
      <c r="F453" s="189" t="s">
        <v>892</v>
      </c>
      <c r="G453" s="190" t="s">
        <v>175</v>
      </c>
      <c r="H453" s="191">
        <v>30</v>
      </c>
      <c r="I453" s="192"/>
      <c r="J453" s="193">
        <f>ROUND(I453*H453,2)</f>
        <v>0</v>
      </c>
      <c r="K453" s="194"/>
      <c r="L453" s="39"/>
      <c r="M453" s="195" t="s">
        <v>1</v>
      </c>
      <c r="N453" s="196" t="s">
        <v>43</v>
      </c>
      <c r="O453" s="71"/>
      <c r="P453" s="197">
        <f>O453*H453</f>
        <v>0</v>
      </c>
      <c r="Q453" s="197">
        <v>1.3999999999999999E-4</v>
      </c>
      <c r="R453" s="197">
        <f>Q453*H453</f>
        <v>4.1999999999999997E-3</v>
      </c>
      <c r="S453" s="197">
        <v>0</v>
      </c>
      <c r="T453" s="198">
        <f>S453*H453</f>
        <v>0</v>
      </c>
      <c r="U453" s="34"/>
      <c r="V453" s="34"/>
      <c r="W453" s="34"/>
      <c r="X453" s="34"/>
      <c r="Y453" s="34"/>
      <c r="Z453" s="34"/>
      <c r="AA453" s="34"/>
      <c r="AB453" s="34"/>
      <c r="AC453" s="34"/>
      <c r="AD453" s="34"/>
      <c r="AE453" s="34"/>
      <c r="AR453" s="199" t="s">
        <v>169</v>
      </c>
      <c r="AT453" s="199" t="s">
        <v>165</v>
      </c>
      <c r="AU453" s="199" t="s">
        <v>88</v>
      </c>
      <c r="AY453" s="17" t="s">
        <v>163</v>
      </c>
      <c r="BE453" s="200">
        <f>IF(N453="základní",J453,0)</f>
        <v>0</v>
      </c>
      <c r="BF453" s="200">
        <f>IF(N453="snížená",J453,0)</f>
        <v>0</v>
      </c>
      <c r="BG453" s="200">
        <f>IF(N453="zákl. přenesená",J453,0)</f>
        <v>0</v>
      </c>
      <c r="BH453" s="200">
        <f>IF(N453="sníž. přenesená",J453,0)</f>
        <v>0</v>
      </c>
      <c r="BI453" s="200">
        <f>IF(N453="nulová",J453,0)</f>
        <v>0</v>
      </c>
      <c r="BJ453" s="17" t="s">
        <v>86</v>
      </c>
      <c r="BK453" s="200">
        <f>ROUND(I453*H453,2)</f>
        <v>0</v>
      </c>
      <c r="BL453" s="17" t="s">
        <v>169</v>
      </c>
      <c r="BM453" s="199" t="s">
        <v>893</v>
      </c>
    </row>
    <row r="454" spans="1:65" s="2" customFormat="1" ht="24.2" customHeight="1">
      <c r="A454" s="34"/>
      <c r="B454" s="35"/>
      <c r="C454" s="187" t="s">
        <v>894</v>
      </c>
      <c r="D454" s="187" t="s">
        <v>165</v>
      </c>
      <c r="E454" s="188" t="s">
        <v>895</v>
      </c>
      <c r="F454" s="189" t="s">
        <v>896</v>
      </c>
      <c r="G454" s="190" t="s">
        <v>175</v>
      </c>
      <c r="H454" s="191">
        <v>30</v>
      </c>
      <c r="I454" s="192"/>
      <c r="J454" s="193">
        <f>ROUND(I454*H454,2)</f>
        <v>0</v>
      </c>
      <c r="K454" s="194"/>
      <c r="L454" s="39"/>
      <c r="M454" s="195" t="s">
        <v>1</v>
      </c>
      <c r="N454" s="196" t="s">
        <v>43</v>
      </c>
      <c r="O454" s="71"/>
      <c r="P454" s="197">
        <f>O454*H454</f>
        <v>0</v>
      </c>
      <c r="Q454" s="197">
        <v>6.9999999999999999E-4</v>
      </c>
      <c r="R454" s="197">
        <f>Q454*H454</f>
        <v>2.1000000000000001E-2</v>
      </c>
      <c r="S454" s="197">
        <v>0</v>
      </c>
      <c r="T454" s="198">
        <f>S454*H454</f>
        <v>0</v>
      </c>
      <c r="U454" s="34"/>
      <c r="V454" s="34"/>
      <c r="W454" s="34"/>
      <c r="X454" s="34"/>
      <c r="Y454" s="34"/>
      <c r="Z454" s="34"/>
      <c r="AA454" s="34"/>
      <c r="AB454" s="34"/>
      <c r="AC454" s="34"/>
      <c r="AD454" s="34"/>
      <c r="AE454" s="34"/>
      <c r="AR454" s="199" t="s">
        <v>169</v>
      </c>
      <c r="AT454" s="199" t="s">
        <v>165</v>
      </c>
      <c r="AU454" s="199" t="s">
        <v>88</v>
      </c>
      <c r="AY454" s="17" t="s">
        <v>163</v>
      </c>
      <c r="BE454" s="200">
        <f>IF(N454="základní",J454,0)</f>
        <v>0</v>
      </c>
      <c r="BF454" s="200">
        <f>IF(N454="snížená",J454,0)</f>
        <v>0</v>
      </c>
      <c r="BG454" s="200">
        <f>IF(N454="zákl. přenesená",J454,0)</f>
        <v>0</v>
      </c>
      <c r="BH454" s="200">
        <f>IF(N454="sníž. přenesená",J454,0)</f>
        <v>0</v>
      </c>
      <c r="BI454" s="200">
        <f>IF(N454="nulová",J454,0)</f>
        <v>0</v>
      </c>
      <c r="BJ454" s="17" t="s">
        <v>86</v>
      </c>
      <c r="BK454" s="200">
        <f>ROUND(I454*H454,2)</f>
        <v>0</v>
      </c>
      <c r="BL454" s="17" t="s">
        <v>169</v>
      </c>
      <c r="BM454" s="199" t="s">
        <v>897</v>
      </c>
    </row>
    <row r="455" spans="1:65" s="2" customFormat="1" ht="24.2" customHeight="1">
      <c r="A455" s="34"/>
      <c r="B455" s="35"/>
      <c r="C455" s="187" t="s">
        <v>898</v>
      </c>
      <c r="D455" s="187" t="s">
        <v>165</v>
      </c>
      <c r="E455" s="188" t="s">
        <v>899</v>
      </c>
      <c r="F455" s="189" t="s">
        <v>900</v>
      </c>
      <c r="G455" s="190" t="s">
        <v>537</v>
      </c>
      <c r="H455" s="239"/>
      <c r="I455" s="192"/>
      <c r="J455" s="193">
        <f>ROUND(I455*H455,2)</f>
        <v>0</v>
      </c>
      <c r="K455" s="194"/>
      <c r="L455" s="39"/>
      <c r="M455" s="195" t="s">
        <v>1</v>
      </c>
      <c r="N455" s="196" t="s">
        <v>43</v>
      </c>
      <c r="O455" s="71"/>
      <c r="P455" s="197">
        <f>O455*H455</f>
        <v>0</v>
      </c>
      <c r="Q455" s="197">
        <v>0</v>
      </c>
      <c r="R455" s="197">
        <f>Q455*H455</f>
        <v>0</v>
      </c>
      <c r="S455" s="197">
        <v>0</v>
      </c>
      <c r="T455" s="198">
        <f>S455*H455</f>
        <v>0</v>
      </c>
      <c r="U455" s="34"/>
      <c r="V455" s="34"/>
      <c r="W455" s="34"/>
      <c r="X455" s="34"/>
      <c r="Y455" s="34"/>
      <c r="Z455" s="34"/>
      <c r="AA455" s="34"/>
      <c r="AB455" s="34"/>
      <c r="AC455" s="34"/>
      <c r="AD455" s="34"/>
      <c r="AE455" s="34"/>
      <c r="AR455" s="199" t="s">
        <v>256</v>
      </c>
      <c r="AT455" s="199" t="s">
        <v>165</v>
      </c>
      <c r="AU455" s="199" t="s">
        <v>88</v>
      </c>
      <c r="AY455" s="17" t="s">
        <v>163</v>
      </c>
      <c r="BE455" s="200">
        <f>IF(N455="základní",J455,0)</f>
        <v>0</v>
      </c>
      <c r="BF455" s="200">
        <f>IF(N455="snížená",J455,0)</f>
        <v>0</v>
      </c>
      <c r="BG455" s="200">
        <f>IF(N455="zákl. přenesená",J455,0)</f>
        <v>0</v>
      </c>
      <c r="BH455" s="200">
        <f>IF(N455="sníž. přenesená",J455,0)</f>
        <v>0</v>
      </c>
      <c r="BI455" s="200">
        <f>IF(N455="nulová",J455,0)</f>
        <v>0</v>
      </c>
      <c r="BJ455" s="17" t="s">
        <v>86</v>
      </c>
      <c r="BK455" s="200">
        <f>ROUND(I455*H455,2)</f>
        <v>0</v>
      </c>
      <c r="BL455" s="17" t="s">
        <v>256</v>
      </c>
      <c r="BM455" s="199" t="s">
        <v>901</v>
      </c>
    </row>
    <row r="456" spans="1:65" s="12" customFormat="1" ht="22.9" customHeight="1">
      <c r="B456" s="171"/>
      <c r="C456" s="172"/>
      <c r="D456" s="173" t="s">
        <v>77</v>
      </c>
      <c r="E456" s="185" t="s">
        <v>902</v>
      </c>
      <c r="F456" s="185" t="s">
        <v>903</v>
      </c>
      <c r="G456" s="172"/>
      <c r="H456" s="172"/>
      <c r="I456" s="175"/>
      <c r="J456" s="186">
        <f>BK456</f>
        <v>0</v>
      </c>
      <c r="K456" s="172"/>
      <c r="L456" s="177"/>
      <c r="M456" s="178"/>
      <c r="N456" s="179"/>
      <c r="O456" s="179"/>
      <c r="P456" s="180">
        <f>SUM(P457:P465)</f>
        <v>0</v>
      </c>
      <c r="Q456" s="179"/>
      <c r="R456" s="180">
        <f>SUM(R457:R465)</f>
        <v>1.2532799999999997</v>
      </c>
      <c r="S456" s="179"/>
      <c r="T456" s="181">
        <f>SUM(T457:T465)</f>
        <v>6.6639999999999997</v>
      </c>
      <c r="AR456" s="182" t="s">
        <v>88</v>
      </c>
      <c r="AT456" s="183" t="s">
        <v>77</v>
      </c>
      <c r="AU456" s="183" t="s">
        <v>86</v>
      </c>
      <c r="AY456" s="182" t="s">
        <v>163</v>
      </c>
      <c r="BK456" s="184">
        <f>SUM(BK457:BK465)</f>
        <v>0</v>
      </c>
    </row>
    <row r="457" spans="1:65" s="2" customFormat="1" ht="16.5" customHeight="1">
      <c r="A457" s="34"/>
      <c r="B457" s="35"/>
      <c r="C457" s="187" t="s">
        <v>904</v>
      </c>
      <c r="D457" s="187" t="s">
        <v>165</v>
      </c>
      <c r="E457" s="188" t="s">
        <v>905</v>
      </c>
      <c r="F457" s="189" t="s">
        <v>906</v>
      </c>
      <c r="G457" s="190" t="s">
        <v>175</v>
      </c>
      <c r="H457" s="191">
        <v>28</v>
      </c>
      <c r="I457" s="192"/>
      <c r="J457" s="193">
        <f t="shared" ref="J457:J465" si="50">ROUND(I457*H457,2)</f>
        <v>0</v>
      </c>
      <c r="K457" s="194"/>
      <c r="L457" s="39"/>
      <c r="M457" s="195" t="s">
        <v>1</v>
      </c>
      <c r="N457" s="196" t="s">
        <v>43</v>
      </c>
      <c r="O457" s="71"/>
      <c r="P457" s="197">
        <f t="shared" ref="P457:P465" si="51">O457*H457</f>
        <v>0</v>
      </c>
      <c r="Q457" s="197">
        <v>0</v>
      </c>
      <c r="R457" s="197">
        <f t="shared" ref="R457:R465" si="52">Q457*H457</f>
        <v>0</v>
      </c>
      <c r="S457" s="197">
        <v>0.23799999999999999</v>
      </c>
      <c r="T457" s="198">
        <f t="shared" ref="T457:T465" si="53">S457*H457</f>
        <v>6.6639999999999997</v>
      </c>
      <c r="U457" s="34"/>
      <c r="V457" s="34"/>
      <c r="W457" s="34"/>
      <c r="X457" s="34"/>
      <c r="Y457" s="34"/>
      <c r="Z457" s="34"/>
      <c r="AA457" s="34"/>
      <c r="AB457" s="34"/>
      <c r="AC457" s="34"/>
      <c r="AD457" s="34"/>
      <c r="AE457" s="34"/>
      <c r="AR457" s="199" t="s">
        <v>256</v>
      </c>
      <c r="AT457" s="199" t="s">
        <v>165</v>
      </c>
      <c r="AU457" s="199" t="s">
        <v>88</v>
      </c>
      <c r="AY457" s="17" t="s">
        <v>163</v>
      </c>
      <c r="BE457" s="200">
        <f t="shared" ref="BE457:BE465" si="54">IF(N457="základní",J457,0)</f>
        <v>0</v>
      </c>
      <c r="BF457" s="200">
        <f t="shared" ref="BF457:BF465" si="55">IF(N457="snížená",J457,0)</f>
        <v>0</v>
      </c>
      <c r="BG457" s="200">
        <f t="shared" ref="BG457:BG465" si="56">IF(N457="zákl. přenesená",J457,0)</f>
        <v>0</v>
      </c>
      <c r="BH457" s="200">
        <f t="shared" ref="BH457:BH465" si="57">IF(N457="sníž. přenesená",J457,0)</f>
        <v>0</v>
      </c>
      <c r="BI457" s="200">
        <f t="shared" ref="BI457:BI465" si="58">IF(N457="nulová",J457,0)</f>
        <v>0</v>
      </c>
      <c r="BJ457" s="17" t="s">
        <v>86</v>
      </c>
      <c r="BK457" s="200">
        <f t="shared" ref="BK457:BK465" si="59">ROUND(I457*H457,2)</f>
        <v>0</v>
      </c>
      <c r="BL457" s="17" t="s">
        <v>256</v>
      </c>
      <c r="BM457" s="199" t="s">
        <v>907</v>
      </c>
    </row>
    <row r="458" spans="1:65" s="2" customFormat="1" ht="37.9" customHeight="1">
      <c r="A458" s="34"/>
      <c r="B458" s="35"/>
      <c r="C458" s="187" t="s">
        <v>908</v>
      </c>
      <c r="D458" s="187" t="s">
        <v>165</v>
      </c>
      <c r="E458" s="188" t="s">
        <v>909</v>
      </c>
      <c r="F458" s="189" t="s">
        <v>910</v>
      </c>
      <c r="G458" s="190" t="s">
        <v>175</v>
      </c>
      <c r="H458" s="191">
        <v>6</v>
      </c>
      <c r="I458" s="192"/>
      <c r="J458" s="193">
        <f t="shared" si="50"/>
        <v>0</v>
      </c>
      <c r="K458" s="194"/>
      <c r="L458" s="39"/>
      <c r="M458" s="195" t="s">
        <v>1</v>
      </c>
      <c r="N458" s="196" t="s">
        <v>43</v>
      </c>
      <c r="O458" s="71"/>
      <c r="P458" s="197">
        <f t="shared" si="51"/>
        <v>0</v>
      </c>
      <c r="Q458" s="197">
        <v>3.1539999999999999E-2</v>
      </c>
      <c r="R458" s="197">
        <f t="shared" si="52"/>
        <v>0.18923999999999999</v>
      </c>
      <c r="S458" s="197">
        <v>0</v>
      </c>
      <c r="T458" s="198">
        <f t="shared" si="53"/>
        <v>0</v>
      </c>
      <c r="U458" s="34"/>
      <c r="V458" s="34"/>
      <c r="W458" s="34"/>
      <c r="X458" s="34"/>
      <c r="Y458" s="34"/>
      <c r="Z458" s="34"/>
      <c r="AA458" s="34"/>
      <c r="AB458" s="34"/>
      <c r="AC458" s="34"/>
      <c r="AD458" s="34"/>
      <c r="AE458" s="34"/>
      <c r="AR458" s="199" t="s">
        <v>256</v>
      </c>
      <c r="AT458" s="199" t="s">
        <v>165</v>
      </c>
      <c r="AU458" s="199" t="s">
        <v>88</v>
      </c>
      <c r="AY458" s="17" t="s">
        <v>163</v>
      </c>
      <c r="BE458" s="200">
        <f t="shared" si="54"/>
        <v>0</v>
      </c>
      <c r="BF458" s="200">
        <f t="shared" si="55"/>
        <v>0</v>
      </c>
      <c r="BG458" s="200">
        <f t="shared" si="56"/>
        <v>0</v>
      </c>
      <c r="BH458" s="200">
        <f t="shared" si="57"/>
        <v>0</v>
      </c>
      <c r="BI458" s="200">
        <f t="shared" si="58"/>
        <v>0</v>
      </c>
      <c r="BJ458" s="17" t="s">
        <v>86</v>
      </c>
      <c r="BK458" s="200">
        <f t="shared" si="59"/>
        <v>0</v>
      </c>
      <c r="BL458" s="17" t="s">
        <v>256</v>
      </c>
      <c r="BM458" s="199" t="s">
        <v>911</v>
      </c>
    </row>
    <row r="459" spans="1:65" s="2" customFormat="1" ht="37.9" customHeight="1">
      <c r="A459" s="34"/>
      <c r="B459" s="35"/>
      <c r="C459" s="187" t="s">
        <v>912</v>
      </c>
      <c r="D459" s="187" t="s">
        <v>165</v>
      </c>
      <c r="E459" s="188" t="s">
        <v>913</v>
      </c>
      <c r="F459" s="189" t="s">
        <v>914</v>
      </c>
      <c r="G459" s="190" t="s">
        <v>175</v>
      </c>
      <c r="H459" s="191">
        <v>15</v>
      </c>
      <c r="I459" s="192"/>
      <c r="J459" s="193">
        <f t="shared" si="50"/>
        <v>0</v>
      </c>
      <c r="K459" s="194"/>
      <c r="L459" s="39"/>
      <c r="M459" s="195" t="s">
        <v>1</v>
      </c>
      <c r="N459" s="196" t="s">
        <v>43</v>
      </c>
      <c r="O459" s="71"/>
      <c r="P459" s="197">
        <f t="shared" si="51"/>
        <v>0</v>
      </c>
      <c r="Q459" s="197">
        <v>4.1320000000000003E-2</v>
      </c>
      <c r="R459" s="197">
        <f t="shared" si="52"/>
        <v>0.61980000000000002</v>
      </c>
      <c r="S459" s="197">
        <v>0</v>
      </c>
      <c r="T459" s="198">
        <f t="shared" si="53"/>
        <v>0</v>
      </c>
      <c r="U459" s="34"/>
      <c r="V459" s="34"/>
      <c r="W459" s="34"/>
      <c r="X459" s="34"/>
      <c r="Y459" s="34"/>
      <c r="Z459" s="34"/>
      <c r="AA459" s="34"/>
      <c r="AB459" s="34"/>
      <c r="AC459" s="34"/>
      <c r="AD459" s="34"/>
      <c r="AE459" s="34"/>
      <c r="AR459" s="199" t="s">
        <v>256</v>
      </c>
      <c r="AT459" s="199" t="s">
        <v>165</v>
      </c>
      <c r="AU459" s="199" t="s">
        <v>88</v>
      </c>
      <c r="AY459" s="17" t="s">
        <v>163</v>
      </c>
      <c r="BE459" s="200">
        <f t="shared" si="54"/>
        <v>0</v>
      </c>
      <c r="BF459" s="200">
        <f t="shared" si="55"/>
        <v>0</v>
      </c>
      <c r="BG459" s="200">
        <f t="shared" si="56"/>
        <v>0</v>
      </c>
      <c r="BH459" s="200">
        <f t="shared" si="57"/>
        <v>0</v>
      </c>
      <c r="BI459" s="200">
        <f t="shared" si="58"/>
        <v>0</v>
      </c>
      <c r="BJ459" s="17" t="s">
        <v>86</v>
      </c>
      <c r="BK459" s="200">
        <f t="shared" si="59"/>
        <v>0</v>
      </c>
      <c r="BL459" s="17" t="s">
        <v>256</v>
      </c>
      <c r="BM459" s="199" t="s">
        <v>915</v>
      </c>
    </row>
    <row r="460" spans="1:65" s="2" customFormat="1" ht="37.9" customHeight="1">
      <c r="A460" s="34"/>
      <c r="B460" s="35"/>
      <c r="C460" s="187" t="s">
        <v>916</v>
      </c>
      <c r="D460" s="187" t="s">
        <v>165</v>
      </c>
      <c r="E460" s="188" t="s">
        <v>917</v>
      </c>
      <c r="F460" s="189" t="s">
        <v>918</v>
      </c>
      <c r="G460" s="190" t="s">
        <v>175</v>
      </c>
      <c r="H460" s="191">
        <v>2</v>
      </c>
      <c r="I460" s="192"/>
      <c r="J460" s="193">
        <f t="shared" si="50"/>
        <v>0</v>
      </c>
      <c r="K460" s="194"/>
      <c r="L460" s="39"/>
      <c r="M460" s="195" t="s">
        <v>1</v>
      </c>
      <c r="N460" s="196" t="s">
        <v>43</v>
      </c>
      <c r="O460" s="71"/>
      <c r="P460" s="197">
        <f t="shared" si="51"/>
        <v>0</v>
      </c>
      <c r="Q460" s="197">
        <v>5.0709999999999998E-2</v>
      </c>
      <c r="R460" s="197">
        <f t="shared" si="52"/>
        <v>0.10142</v>
      </c>
      <c r="S460" s="197">
        <v>0</v>
      </c>
      <c r="T460" s="198">
        <f t="shared" si="53"/>
        <v>0</v>
      </c>
      <c r="U460" s="34"/>
      <c r="V460" s="34"/>
      <c r="W460" s="34"/>
      <c r="X460" s="34"/>
      <c r="Y460" s="34"/>
      <c r="Z460" s="34"/>
      <c r="AA460" s="34"/>
      <c r="AB460" s="34"/>
      <c r="AC460" s="34"/>
      <c r="AD460" s="34"/>
      <c r="AE460" s="34"/>
      <c r="AR460" s="199" t="s">
        <v>256</v>
      </c>
      <c r="AT460" s="199" t="s">
        <v>165</v>
      </c>
      <c r="AU460" s="199" t="s">
        <v>88</v>
      </c>
      <c r="AY460" s="17" t="s">
        <v>163</v>
      </c>
      <c r="BE460" s="200">
        <f t="shared" si="54"/>
        <v>0</v>
      </c>
      <c r="BF460" s="200">
        <f t="shared" si="55"/>
        <v>0</v>
      </c>
      <c r="BG460" s="200">
        <f t="shared" si="56"/>
        <v>0</v>
      </c>
      <c r="BH460" s="200">
        <f t="shared" si="57"/>
        <v>0</v>
      </c>
      <c r="BI460" s="200">
        <f t="shared" si="58"/>
        <v>0</v>
      </c>
      <c r="BJ460" s="17" t="s">
        <v>86</v>
      </c>
      <c r="BK460" s="200">
        <f t="shared" si="59"/>
        <v>0</v>
      </c>
      <c r="BL460" s="17" t="s">
        <v>256</v>
      </c>
      <c r="BM460" s="199" t="s">
        <v>919</v>
      </c>
    </row>
    <row r="461" spans="1:65" s="2" customFormat="1" ht="37.9" customHeight="1">
      <c r="A461" s="34"/>
      <c r="B461" s="35"/>
      <c r="C461" s="187" t="s">
        <v>920</v>
      </c>
      <c r="D461" s="187" t="s">
        <v>165</v>
      </c>
      <c r="E461" s="188" t="s">
        <v>921</v>
      </c>
      <c r="F461" s="189" t="s">
        <v>922</v>
      </c>
      <c r="G461" s="190" t="s">
        <v>175</v>
      </c>
      <c r="H461" s="191">
        <v>4</v>
      </c>
      <c r="I461" s="192"/>
      <c r="J461" s="193">
        <f t="shared" si="50"/>
        <v>0</v>
      </c>
      <c r="K461" s="194"/>
      <c r="L461" s="39"/>
      <c r="M461" s="195" t="s">
        <v>1</v>
      </c>
      <c r="N461" s="196" t="s">
        <v>43</v>
      </c>
      <c r="O461" s="71"/>
      <c r="P461" s="197">
        <f t="shared" si="51"/>
        <v>0</v>
      </c>
      <c r="Q461" s="197">
        <v>6.6879999999999995E-2</v>
      </c>
      <c r="R461" s="197">
        <f t="shared" si="52"/>
        <v>0.26751999999999998</v>
      </c>
      <c r="S461" s="197">
        <v>0</v>
      </c>
      <c r="T461" s="198">
        <f t="shared" si="53"/>
        <v>0</v>
      </c>
      <c r="U461" s="34"/>
      <c r="V461" s="34"/>
      <c r="W461" s="34"/>
      <c r="X461" s="34"/>
      <c r="Y461" s="34"/>
      <c r="Z461" s="34"/>
      <c r="AA461" s="34"/>
      <c r="AB461" s="34"/>
      <c r="AC461" s="34"/>
      <c r="AD461" s="34"/>
      <c r="AE461" s="34"/>
      <c r="AR461" s="199" t="s">
        <v>256</v>
      </c>
      <c r="AT461" s="199" t="s">
        <v>165</v>
      </c>
      <c r="AU461" s="199" t="s">
        <v>88</v>
      </c>
      <c r="AY461" s="17" t="s">
        <v>163</v>
      </c>
      <c r="BE461" s="200">
        <f t="shared" si="54"/>
        <v>0</v>
      </c>
      <c r="BF461" s="200">
        <f t="shared" si="55"/>
        <v>0</v>
      </c>
      <c r="BG461" s="200">
        <f t="shared" si="56"/>
        <v>0</v>
      </c>
      <c r="BH461" s="200">
        <f t="shared" si="57"/>
        <v>0</v>
      </c>
      <c r="BI461" s="200">
        <f t="shared" si="58"/>
        <v>0</v>
      </c>
      <c r="BJ461" s="17" t="s">
        <v>86</v>
      </c>
      <c r="BK461" s="200">
        <f t="shared" si="59"/>
        <v>0</v>
      </c>
      <c r="BL461" s="17" t="s">
        <v>256</v>
      </c>
      <c r="BM461" s="199" t="s">
        <v>923</v>
      </c>
    </row>
    <row r="462" spans="1:65" s="2" customFormat="1" ht="21.75" customHeight="1">
      <c r="A462" s="34"/>
      <c r="B462" s="35"/>
      <c r="C462" s="187" t="s">
        <v>924</v>
      </c>
      <c r="D462" s="187" t="s">
        <v>165</v>
      </c>
      <c r="E462" s="188" t="s">
        <v>925</v>
      </c>
      <c r="F462" s="189" t="s">
        <v>926</v>
      </c>
      <c r="G462" s="190" t="s">
        <v>175</v>
      </c>
      <c r="H462" s="191">
        <v>3</v>
      </c>
      <c r="I462" s="192"/>
      <c r="J462" s="193">
        <f t="shared" si="50"/>
        <v>0</v>
      </c>
      <c r="K462" s="194"/>
      <c r="L462" s="39"/>
      <c r="M462" s="195" t="s">
        <v>1</v>
      </c>
      <c r="N462" s="196" t="s">
        <v>43</v>
      </c>
      <c r="O462" s="71"/>
      <c r="P462" s="197">
        <f t="shared" si="51"/>
        <v>0</v>
      </c>
      <c r="Q462" s="197">
        <v>2.5100000000000001E-2</v>
      </c>
      <c r="R462" s="197">
        <f t="shared" si="52"/>
        <v>7.5300000000000006E-2</v>
      </c>
      <c r="S462" s="197">
        <v>0</v>
      </c>
      <c r="T462" s="198">
        <f t="shared" si="53"/>
        <v>0</v>
      </c>
      <c r="U462" s="34"/>
      <c r="V462" s="34"/>
      <c r="W462" s="34"/>
      <c r="X462" s="34"/>
      <c r="Y462" s="34"/>
      <c r="Z462" s="34"/>
      <c r="AA462" s="34"/>
      <c r="AB462" s="34"/>
      <c r="AC462" s="34"/>
      <c r="AD462" s="34"/>
      <c r="AE462" s="34"/>
      <c r="AR462" s="199" t="s">
        <v>256</v>
      </c>
      <c r="AT462" s="199" t="s">
        <v>165</v>
      </c>
      <c r="AU462" s="199" t="s">
        <v>88</v>
      </c>
      <c r="AY462" s="17" t="s">
        <v>163</v>
      </c>
      <c r="BE462" s="200">
        <f t="shared" si="54"/>
        <v>0</v>
      </c>
      <c r="BF462" s="200">
        <f t="shared" si="55"/>
        <v>0</v>
      </c>
      <c r="BG462" s="200">
        <f t="shared" si="56"/>
        <v>0</v>
      </c>
      <c r="BH462" s="200">
        <f t="shared" si="57"/>
        <v>0</v>
      </c>
      <c r="BI462" s="200">
        <f t="shared" si="58"/>
        <v>0</v>
      </c>
      <c r="BJ462" s="17" t="s">
        <v>86</v>
      </c>
      <c r="BK462" s="200">
        <f t="shared" si="59"/>
        <v>0</v>
      </c>
      <c r="BL462" s="17" t="s">
        <v>256</v>
      </c>
      <c r="BM462" s="199" t="s">
        <v>927</v>
      </c>
    </row>
    <row r="463" spans="1:65" s="2" customFormat="1" ht="16.5" customHeight="1">
      <c r="A463" s="34"/>
      <c r="B463" s="35"/>
      <c r="C463" s="187" t="s">
        <v>928</v>
      </c>
      <c r="D463" s="187" t="s">
        <v>165</v>
      </c>
      <c r="E463" s="188" t="s">
        <v>929</v>
      </c>
      <c r="F463" s="189" t="s">
        <v>930</v>
      </c>
      <c r="G463" s="190" t="s">
        <v>175</v>
      </c>
      <c r="H463" s="191">
        <v>28</v>
      </c>
      <c r="I463" s="192"/>
      <c r="J463" s="193">
        <f t="shared" si="50"/>
        <v>0</v>
      </c>
      <c r="K463" s="194"/>
      <c r="L463" s="39"/>
      <c r="M463" s="195" t="s">
        <v>1</v>
      </c>
      <c r="N463" s="196" t="s">
        <v>43</v>
      </c>
      <c r="O463" s="71"/>
      <c r="P463" s="197">
        <f t="shared" si="51"/>
        <v>0</v>
      </c>
      <c r="Q463" s="197">
        <v>0</v>
      </c>
      <c r="R463" s="197">
        <f t="shared" si="52"/>
        <v>0</v>
      </c>
      <c r="S463" s="197">
        <v>0</v>
      </c>
      <c r="T463" s="198">
        <f t="shared" si="53"/>
        <v>0</v>
      </c>
      <c r="U463" s="34"/>
      <c r="V463" s="34"/>
      <c r="W463" s="34"/>
      <c r="X463" s="34"/>
      <c r="Y463" s="34"/>
      <c r="Z463" s="34"/>
      <c r="AA463" s="34"/>
      <c r="AB463" s="34"/>
      <c r="AC463" s="34"/>
      <c r="AD463" s="34"/>
      <c r="AE463" s="34"/>
      <c r="AR463" s="199" t="s">
        <v>169</v>
      </c>
      <c r="AT463" s="199" t="s">
        <v>165</v>
      </c>
      <c r="AU463" s="199" t="s">
        <v>88</v>
      </c>
      <c r="AY463" s="17" t="s">
        <v>163</v>
      </c>
      <c r="BE463" s="200">
        <f t="shared" si="54"/>
        <v>0</v>
      </c>
      <c r="BF463" s="200">
        <f t="shared" si="55"/>
        <v>0</v>
      </c>
      <c r="BG463" s="200">
        <f t="shared" si="56"/>
        <v>0</v>
      </c>
      <c r="BH463" s="200">
        <f t="shared" si="57"/>
        <v>0</v>
      </c>
      <c r="BI463" s="200">
        <f t="shared" si="58"/>
        <v>0</v>
      </c>
      <c r="BJ463" s="17" t="s">
        <v>86</v>
      </c>
      <c r="BK463" s="200">
        <f t="shared" si="59"/>
        <v>0</v>
      </c>
      <c r="BL463" s="17" t="s">
        <v>169</v>
      </c>
      <c r="BM463" s="199" t="s">
        <v>931</v>
      </c>
    </row>
    <row r="464" spans="1:65" s="2" customFormat="1" ht="24.2" customHeight="1">
      <c r="A464" s="34"/>
      <c r="B464" s="35"/>
      <c r="C464" s="187" t="s">
        <v>932</v>
      </c>
      <c r="D464" s="187" t="s">
        <v>165</v>
      </c>
      <c r="E464" s="188" t="s">
        <v>933</v>
      </c>
      <c r="F464" s="189" t="s">
        <v>934</v>
      </c>
      <c r="G464" s="190" t="s">
        <v>477</v>
      </c>
      <c r="H464" s="191">
        <v>6.6639999999999997</v>
      </c>
      <c r="I464" s="192"/>
      <c r="J464" s="193">
        <f t="shared" si="50"/>
        <v>0</v>
      </c>
      <c r="K464" s="194"/>
      <c r="L464" s="39"/>
      <c r="M464" s="195" t="s">
        <v>1</v>
      </c>
      <c r="N464" s="196" t="s">
        <v>43</v>
      </c>
      <c r="O464" s="71"/>
      <c r="P464" s="197">
        <f t="shared" si="51"/>
        <v>0</v>
      </c>
      <c r="Q464" s="197">
        <v>0</v>
      </c>
      <c r="R464" s="197">
        <f t="shared" si="52"/>
        <v>0</v>
      </c>
      <c r="S464" s="197">
        <v>0</v>
      </c>
      <c r="T464" s="198">
        <f t="shared" si="53"/>
        <v>0</v>
      </c>
      <c r="U464" s="34"/>
      <c r="V464" s="34"/>
      <c r="W464" s="34"/>
      <c r="X464" s="34"/>
      <c r="Y464" s="34"/>
      <c r="Z464" s="34"/>
      <c r="AA464" s="34"/>
      <c r="AB464" s="34"/>
      <c r="AC464" s="34"/>
      <c r="AD464" s="34"/>
      <c r="AE464" s="34"/>
      <c r="AR464" s="199" t="s">
        <v>256</v>
      </c>
      <c r="AT464" s="199" t="s">
        <v>165</v>
      </c>
      <c r="AU464" s="199" t="s">
        <v>88</v>
      </c>
      <c r="AY464" s="17" t="s">
        <v>163</v>
      </c>
      <c r="BE464" s="200">
        <f t="shared" si="54"/>
        <v>0</v>
      </c>
      <c r="BF464" s="200">
        <f t="shared" si="55"/>
        <v>0</v>
      </c>
      <c r="BG464" s="200">
        <f t="shared" si="56"/>
        <v>0</v>
      </c>
      <c r="BH464" s="200">
        <f t="shared" si="57"/>
        <v>0</v>
      </c>
      <c r="BI464" s="200">
        <f t="shared" si="58"/>
        <v>0</v>
      </c>
      <c r="BJ464" s="17" t="s">
        <v>86</v>
      </c>
      <c r="BK464" s="200">
        <f t="shared" si="59"/>
        <v>0</v>
      </c>
      <c r="BL464" s="17" t="s">
        <v>256</v>
      </c>
      <c r="BM464" s="199" t="s">
        <v>935</v>
      </c>
    </row>
    <row r="465" spans="1:65" s="2" customFormat="1" ht="24.2" customHeight="1">
      <c r="A465" s="34"/>
      <c r="B465" s="35"/>
      <c r="C465" s="187" t="s">
        <v>936</v>
      </c>
      <c r="D465" s="187" t="s">
        <v>165</v>
      </c>
      <c r="E465" s="188" t="s">
        <v>937</v>
      </c>
      <c r="F465" s="189" t="s">
        <v>938</v>
      </c>
      <c r="G465" s="190" t="s">
        <v>537</v>
      </c>
      <c r="H465" s="239"/>
      <c r="I465" s="192"/>
      <c r="J465" s="193">
        <f t="shared" si="50"/>
        <v>0</v>
      </c>
      <c r="K465" s="194"/>
      <c r="L465" s="39"/>
      <c r="M465" s="195" t="s">
        <v>1</v>
      </c>
      <c r="N465" s="196" t="s">
        <v>43</v>
      </c>
      <c r="O465" s="71"/>
      <c r="P465" s="197">
        <f t="shared" si="51"/>
        <v>0</v>
      </c>
      <c r="Q465" s="197">
        <v>0</v>
      </c>
      <c r="R465" s="197">
        <f t="shared" si="52"/>
        <v>0</v>
      </c>
      <c r="S465" s="197">
        <v>0</v>
      </c>
      <c r="T465" s="198">
        <f t="shared" si="53"/>
        <v>0</v>
      </c>
      <c r="U465" s="34"/>
      <c r="V465" s="34"/>
      <c r="W465" s="34"/>
      <c r="X465" s="34"/>
      <c r="Y465" s="34"/>
      <c r="Z465" s="34"/>
      <c r="AA465" s="34"/>
      <c r="AB465" s="34"/>
      <c r="AC465" s="34"/>
      <c r="AD465" s="34"/>
      <c r="AE465" s="34"/>
      <c r="AR465" s="199" t="s">
        <v>256</v>
      </c>
      <c r="AT465" s="199" t="s">
        <v>165</v>
      </c>
      <c r="AU465" s="199" t="s">
        <v>88</v>
      </c>
      <c r="AY465" s="17" t="s">
        <v>163</v>
      </c>
      <c r="BE465" s="200">
        <f t="shared" si="54"/>
        <v>0</v>
      </c>
      <c r="BF465" s="200">
        <f t="shared" si="55"/>
        <v>0</v>
      </c>
      <c r="BG465" s="200">
        <f t="shared" si="56"/>
        <v>0</v>
      </c>
      <c r="BH465" s="200">
        <f t="shared" si="57"/>
        <v>0</v>
      </c>
      <c r="BI465" s="200">
        <f t="shared" si="58"/>
        <v>0</v>
      </c>
      <c r="BJ465" s="17" t="s">
        <v>86</v>
      </c>
      <c r="BK465" s="200">
        <f t="shared" si="59"/>
        <v>0</v>
      </c>
      <c r="BL465" s="17" t="s">
        <v>256</v>
      </c>
      <c r="BM465" s="199" t="s">
        <v>939</v>
      </c>
    </row>
    <row r="466" spans="1:65" s="12" customFormat="1" ht="22.9" customHeight="1">
      <c r="B466" s="171"/>
      <c r="C466" s="172"/>
      <c r="D466" s="173" t="s">
        <v>77</v>
      </c>
      <c r="E466" s="185" t="s">
        <v>940</v>
      </c>
      <c r="F466" s="185" t="s">
        <v>941</v>
      </c>
      <c r="G466" s="172"/>
      <c r="H466" s="172"/>
      <c r="I466" s="175"/>
      <c r="J466" s="186">
        <f>BK466</f>
        <v>0</v>
      </c>
      <c r="K466" s="172"/>
      <c r="L466" s="177"/>
      <c r="M466" s="178"/>
      <c r="N466" s="179"/>
      <c r="O466" s="179"/>
      <c r="P466" s="180">
        <f>SUM(P467:P470)</f>
        <v>0</v>
      </c>
      <c r="Q466" s="179"/>
      <c r="R466" s="180">
        <f>SUM(R467:R470)</f>
        <v>0</v>
      </c>
      <c r="S466" s="179"/>
      <c r="T466" s="181">
        <f>SUM(T467:T470)</f>
        <v>0</v>
      </c>
      <c r="AR466" s="182" t="s">
        <v>88</v>
      </c>
      <c r="AT466" s="183" t="s">
        <v>77</v>
      </c>
      <c r="AU466" s="183" t="s">
        <v>86</v>
      </c>
      <c r="AY466" s="182" t="s">
        <v>163</v>
      </c>
      <c r="BK466" s="184">
        <f>SUM(BK467:BK470)</f>
        <v>0</v>
      </c>
    </row>
    <row r="467" spans="1:65" s="2" customFormat="1" ht="16.5" customHeight="1">
      <c r="A467" s="34"/>
      <c r="B467" s="35"/>
      <c r="C467" s="187" t="s">
        <v>942</v>
      </c>
      <c r="D467" s="187" t="s">
        <v>165</v>
      </c>
      <c r="E467" s="188" t="s">
        <v>943</v>
      </c>
      <c r="F467" s="189" t="s">
        <v>944</v>
      </c>
      <c r="G467" s="190" t="s">
        <v>827</v>
      </c>
      <c r="H467" s="191">
        <v>24</v>
      </c>
      <c r="I467" s="192"/>
      <c r="J467" s="193">
        <f>ROUND(I467*H467,2)</f>
        <v>0</v>
      </c>
      <c r="K467" s="194"/>
      <c r="L467" s="39"/>
      <c r="M467" s="195" t="s">
        <v>1</v>
      </c>
      <c r="N467" s="196" t="s">
        <v>43</v>
      </c>
      <c r="O467" s="71"/>
      <c r="P467" s="197">
        <f>O467*H467</f>
        <v>0</v>
      </c>
      <c r="Q467" s="197">
        <v>0</v>
      </c>
      <c r="R467" s="197">
        <f>Q467*H467</f>
        <v>0</v>
      </c>
      <c r="S467" s="197">
        <v>0</v>
      </c>
      <c r="T467" s="198">
        <f>S467*H467</f>
        <v>0</v>
      </c>
      <c r="U467" s="34"/>
      <c r="V467" s="34"/>
      <c r="W467" s="34"/>
      <c r="X467" s="34"/>
      <c r="Y467" s="34"/>
      <c r="Z467" s="34"/>
      <c r="AA467" s="34"/>
      <c r="AB467" s="34"/>
      <c r="AC467" s="34"/>
      <c r="AD467" s="34"/>
      <c r="AE467" s="34"/>
      <c r="AR467" s="199" t="s">
        <v>256</v>
      </c>
      <c r="AT467" s="199" t="s">
        <v>165</v>
      </c>
      <c r="AU467" s="199" t="s">
        <v>88</v>
      </c>
      <c r="AY467" s="17" t="s">
        <v>163</v>
      </c>
      <c r="BE467" s="200">
        <f>IF(N467="základní",J467,0)</f>
        <v>0</v>
      </c>
      <c r="BF467" s="200">
        <f>IF(N467="snížená",J467,0)</f>
        <v>0</v>
      </c>
      <c r="BG467" s="200">
        <f>IF(N467="zákl. přenesená",J467,0)</f>
        <v>0</v>
      </c>
      <c r="BH467" s="200">
        <f>IF(N467="sníž. přenesená",J467,0)</f>
        <v>0</v>
      </c>
      <c r="BI467" s="200">
        <f>IF(N467="nulová",J467,0)</f>
        <v>0</v>
      </c>
      <c r="BJ467" s="17" t="s">
        <v>86</v>
      </c>
      <c r="BK467" s="200">
        <f>ROUND(I467*H467,2)</f>
        <v>0</v>
      </c>
      <c r="BL467" s="17" t="s">
        <v>256</v>
      </c>
      <c r="BM467" s="199" t="s">
        <v>945</v>
      </c>
    </row>
    <row r="468" spans="1:65" s="2" customFormat="1" ht="16.5" customHeight="1">
      <c r="A468" s="34"/>
      <c r="B468" s="35"/>
      <c r="C468" s="187" t="s">
        <v>946</v>
      </c>
      <c r="D468" s="187" t="s">
        <v>165</v>
      </c>
      <c r="E468" s="188" t="s">
        <v>947</v>
      </c>
      <c r="F468" s="189" t="s">
        <v>948</v>
      </c>
      <c r="G468" s="190" t="s">
        <v>827</v>
      </c>
      <c r="H468" s="191">
        <v>16</v>
      </c>
      <c r="I468" s="192"/>
      <c r="J468" s="193">
        <f>ROUND(I468*H468,2)</f>
        <v>0</v>
      </c>
      <c r="K468" s="194"/>
      <c r="L468" s="39"/>
      <c r="M468" s="195" t="s">
        <v>1</v>
      </c>
      <c r="N468" s="196" t="s">
        <v>43</v>
      </c>
      <c r="O468" s="71"/>
      <c r="P468" s="197">
        <f>O468*H468</f>
        <v>0</v>
      </c>
      <c r="Q468" s="197">
        <v>0</v>
      </c>
      <c r="R468" s="197">
        <f>Q468*H468</f>
        <v>0</v>
      </c>
      <c r="S468" s="197">
        <v>0</v>
      </c>
      <c r="T468" s="198">
        <f>S468*H468</f>
        <v>0</v>
      </c>
      <c r="U468" s="34"/>
      <c r="V468" s="34"/>
      <c r="W468" s="34"/>
      <c r="X468" s="34"/>
      <c r="Y468" s="34"/>
      <c r="Z468" s="34"/>
      <c r="AA468" s="34"/>
      <c r="AB468" s="34"/>
      <c r="AC468" s="34"/>
      <c r="AD468" s="34"/>
      <c r="AE468" s="34"/>
      <c r="AR468" s="199" t="s">
        <v>256</v>
      </c>
      <c r="AT468" s="199" t="s">
        <v>165</v>
      </c>
      <c r="AU468" s="199" t="s">
        <v>88</v>
      </c>
      <c r="AY468" s="17" t="s">
        <v>163</v>
      </c>
      <c r="BE468" s="200">
        <f>IF(N468="základní",J468,0)</f>
        <v>0</v>
      </c>
      <c r="BF468" s="200">
        <f>IF(N468="snížená",J468,0)</f>
        <v>0</v>
      </c>
      <c r="BG468" s="200">
        <f>IF(N468="zákl. přenesená",J468,0)</f>
        <v>0</v>
      </c>
      <c r="BH468" s="200">
        <f>IF(N468="sníž. přenesená",J468,0)</f>
        <v>0</v>
      </c>
      <c r="BI468" s="200">
        <f>IF(N468="nulová",J468,0)</f>
        <v>0</v>
      </c>
      <c r="BJ468" s="17" t="s">
        <v>86</v>
      </c>
      <c r="BK468" s="200">
        <f>ROUND(I468*H468,2)</f>
        <v>0</v>
      </c>
      <c r="BL468" s="17" t="s">
        <v>256</v>
      </c>
      <c r="BM468" s="199" t="s">
        <v>949</v>
      </c>
    </row>
    <row r="469" spans="1:65" s="2" customFormat="1" ht="16.5" customHeight="1">
      <c r="A469" s="34"/>
      <c r="B469" s="35"/>
      <c r="C469" s="187" t="s">
        <v>950</v>
      </c>
      <c r="D469" s="187" t="s">
        <v>165</v>
      </c>
      <c r="E469" s="188" t="s">
        <v>951</v>
      </c>
      <c r="F469" s="189" t="s">
        <v>952</v>
      </c>
      <c r="G469" s="190" t="s">
        <v>827</v>
      </c>
      <c r="H469" s="191">
        <v>8</v>
      </c>
      <c r="I469" s="192"/>
      <c r="J469" s="193">
        <f>ROUND(I469*H469,2)</f>
        <v>0</v>
      </c>
      <c r="K469" s="194"/>
      <c r="L469" s="39"/>
      <c r="M469" s="195" t="s">
        <v>1</v>
      </c>
      <c r="N469" s="196" t="s">
        <v>43</v>
      </c>
      <c r="O469" s="71"/>
      <c r="P469" s="197">
        <f>O469*H469</f>
        <v>0</v>
      </c>
      <c r="Q469" s="197">
        <v>0</v>
      </c>
      <c r="R469" s="197">
        <f>Q469*H469</f>
        <v>0</v>
      </c>
      <c r="S469" s="197">
        <v>0</v>
      </c>
      <c r="T469" s="198">
        <f>S469*H469</f>
        <v>0</v>
      </c>
      <c r="U469" s="34"/>
      <c r="V469" s="34"/>
      <c r="W469" s="34"/>
      <c r="X469" s="34"/>
      <c r="Y469" s="34"/>
      <c r="Z469" s="34"/>
      <c r="AA469" s="34"/>
      <c r="AB469" s="34"/>
      <c r="AC469" s="34"/>
      <c r="AD469" s="34"/>
      <c r="AE469" s="34"/>
      <c r="AR469" s="199" t="s">
        <v>256</v>
      </c>
      <c r="AT469" s="199" t="s">
        <v>165</v>
      </c>
      <c r="AU469" s="199" t="s">
        <v>88</v>
      </c>
      <c r="AY469" s="17" t="s">
        <v>163</v>
      </c>
      <c r="BE469" s="200">
        <f>IF(N469="základní",J469,0)</f>
        <v>0</v>
      </c>
      <c r="BF469" s="200">
        <f>IF(N469="snížená",J469,0)</f>
        <v>0</v>
      </c>
      <c r="BG469" s="200">
        <f>IF(N469="zákl. přenesená",J469,0)</f>
        <v>0</v>
      </c>
      <c r="BH469" s="200">
        <f>IF(N469="sníž. přenesená",J469,0)</f>
        <v>0</v>
      </c>
      <c r="BI469" s="200">
        <f>IF(N469="nulová",J469,0)</f>
        <v>0</v>
      </c>
      <c r="BJ469" s="17" t="s">
        <v>86</v>
      </c>
      <c r="BK469" s="200">
        <f>ROUND(I469*H469,2)</f>
        <v>0</v>
      </c>
      <c r="BL469" s="17" t="s">
        <v>256</v>
      </c>
      <c r="BM469" s="199" t="s">
        <v>953</v>
      </c>
    </row>
    <row r="470" spans="1:65" s="2" customFormat="1" ht="24.2" customHeight="1">
      <c r="A470" s="34"/>
      <c r="B470" s="35"/>
      <c r="C470" s="187" t="s">
        <v>954</v>
      </c>
      <c r="D470" s="187" t="s">
        <v>165</v>
      </c>
      <c r="E470" s="188" t="s">
        <v>955</v>
      </c>
      <c r="F470" s="189" t="s">
        <v>956</v>
      </c>
      <c r="G470" s="190" t="s">
        <v>550</v>
      </c>
      <c r="H470" s="191">
        <v>1</v>
      </c>
      <c r="I470" s="192"/>
      <c r="J470" s="193">
        <f>ROUND(I470*H470,2)</f>
        <v>0</v>
      </c>
      <c r="K470" s="194"/>
      <c r="L470" s="39"/>
      <c r="M470" s="195" t="s">
        <v>1</v>
      </c>
      <c r="N470" s="196" t="s">
        <v>43</v>
      </c>
      <c r="O470" s="71"/>
      <c r="P470" s="197">
        <f>O470*H470</f>
        <v>0</v>
      </c>
      <c r="Q470" s="197">
        <v>0</v>
      </c>
      <c r="R470" s="197">
        <f>Q470*H470</f>
        <v>0</v>
      </c>
      <c r="S470" s="197">
        <v>0</v>
      </c>
      <c r="T470" s="198">
        <f>S470*H470</f>
        <v>0</v>
      </c>
      <c r="U470" s="34"/>
      <c r="V470" s="34"/>
      <c r="W470" s="34"/>
      <c r="X470" s="34"/>
      <c r="Y470" s="34"/>
      <c r="Z470" s="34"/>
      <c r="AA470" s="34"/>
      <c r="AB470" s="34"/>
      <c r="AC470" s="34"/>
      <c r="AD470" s="34"/>
      <c r="AE470" s="34"/>
      <c r="AR470" s="199" t="s">
        <v>256</v>
      </c>
      <c r="AT470" s="199" t="s">
        <v>165</v>
      </c>
      <c r="AU470" s="199" t="s">
        <v>88</v>
      </c>
      <c r="AY470" s="17" t="s">
        <v>163</v>
      </c>
      <c r="BE470" s="200">
        <f>IF(N470="základní",J470,0)</f>
        <v>0</v>
      </c>
      <c r="BF470" s="200">
        <f>IF(N470="snížená",J470,0)</f>
        <v>0</v>
      </c>
      <c r="BG470" s="200">
        <f>IF(N470="zákl. přenesená",J470,0)</f>
        <v>0</v>
      </c>
      <c r="BH470" s="200">
        <f>IF(N470="sníž. přenesená",J470,0)</f>
        <v>0</v>
      </c>
      <c r="BI470" s="200">
        <f>IF(N470="nulová",J470,0)</f>
        <v>0</v>
      </c>
      <c r="BJ470" s="17" t="s">
        <v>86</v>
      </c>
      <c r="BK470" s="200">
        <f>ROUND(I470*H470,2)</f>
        <v>0</v>
      </c>
      <c r="BL470" s="17" t="s">
        <v>256</v>
      </c>
      <c r="BM470" s="199" t="s">
        <v>957</v>
      </c>
    </row>
    <row r="471" spans="1:65" s="12" customFormat="1" ht="22.9" customHeight="1">
      <c r="B471" s="171"/>
      <c r="C471" s="172"/>
      <c r="D471" s="173" t="s">
        <v>77</v>
      </c>
      <c r="E471" s="185" t="s">
        <v>958</v>
      </c>
      <c r="F471" s="185" t="s">
        <v>959</v>
      </c>
      <c r="G471" s="172"/>
      <c r="H471" s="172"/>
      <c r="I471" s="175"/>
      <c r="J471" s="186">
        <f>BK471</f>
        <v>0</v>
      </c>
      <c r="K471" s="172"/>
      <c r="L471" s="177"/>
      <c r="M471" s="178"/>
      <c r="N471" s="179"/>
      <c r="O471" s="179"/>
      <c r="P471" s="180">
        <f>SUM(P472:P489)</f>
        <v>0</v>
      </c>
      <c r="Q471" s="179"/>
      <c r="R471" s="180">
        <f>SUM(R472:R489)</f>
        <v>5.8051503999999996</v>
      </c>
      <c r="S471" s="179"/>
      <c r="T471" s="181">
        <f>SUM(T472:T489)</f>
        <v>0.19354500000000002</v>
      </c>
      <c r="AR471" s="182" t="s">
        <v>88</v>
      </c>
      <c r="AT471" s="183" t="s">
        <v>77</v>
      </c>
      <c r="AU471" s="183" t="s">
        <v>86</v>
      </c>
      <c r="AY471" s="182" t="s">
        <v>163</v>
      </c>
      <c r="BK471" s="184">
        <f>SUM(BK472:BK489)</f>
        <v>0</v>
      </c>
    </row>
    <row r="472" spans="1:65" s="2" customFormat="1" ht="24.2" customHeight="1">
      <c r="A472" s="34"/>
      <c r="B472" s="35"/>
      <c r="C472" s="187" t="s">
        <v>960</v>
      </c>
      <c r="D472" s="187" t="s">
        <v>165</v>
      </c>
      <c r="E472" s="188" t="s">
        <v>961</v>
      </c>
      <c r="F472" s="189" t="s">
        <v>962</v>
      </c>
      <c r="G472" s="190" t="s">
        <v>168</v>
      </c>
      <c r="H472" s="191">
        <v>11.22</v>
      </c>
      <c r="I472" s="192"/>
      <c r="J472" s="193">
        <f>ROUND(I472*H472,2)</f>
        <v>0</v>
      </c>
      <c r="K472" s="194"/>
      <c r="L472" s="39"/>
      <c r="M472" s="195" t="s">
        <v>1</v>
      </c>
      <c r="N472" s="196" t="s">
        <v>43</v>
      </c>
      <c r="O472" s="71"/>
      <c r="P472" s="197">
        <f>O472*H472</f>
        <v>0</v>
      </c>
      <c r="Q472" s="197">
        <v>1.1820000000000001E-2</v>
      </c>
      <c r="R472" s="197">
        <f>Q472*H472</f>
        <v>0.13262040000000003</v>
      </c>
      <c r="S472" s="197">
        <v>0</v>
      </c>
      <c r="T472" s="198">
        <f>S472*H472</f>
        <v>0</v>
      </c>
      <c r="U472" s="34"/>
      <c r="V472" s="34"/>
      <c r="W472" s="34"/>
      <c r="X472" s="34"/>
      <c r="Y472" s="34"/>
      <c r="Z472" s="34"/>
      <c r="AA472" s="34"/>
      <c r="AB472" s="34"/>
      <c r="AC472" s="34"/>
      <c r="AD472" s="34"/>
      <c r="AE472" s="34"/>
      <c r="AR472" s="199" t="s">
        <v>256</v>
      </c>
      <c r="AT472" s="199" t="s">
        <v>165</v>
      </c>
      <c r="AU472" s="199" t="s">
        <v>88</v>
      </c>
      <c r="AY472" s="17" t="s">
        <v>163</v>
      </c>
      <c r="BE472" s="200">
        <f>IF(N472="základní",J472,0)</f>
        <v>0</v>
      </c>
      <c r="BF472" s="200">
        <f>IF(N472="snížená",J472,0)</f>
        <v>0</v>
      </c>
      <c r="BG472" s="200">
        <f>IF(N472="zákl. přenesená",J472,0)</f>
        <v>0</v>
      </c>
      <c r="BH472" s="200">
        <f>IF(N472="sníž. přenesená",J472,0)</f>
        <v>0</v>
      </c>
      <c r="BI472" s="200">
        <f>IF(N472="nulová",J472,0)</f>
        <v>0</v>
      </c>
      <c r="BJ472" s="17" t="s">
        <v>86</v>
      </c>
      <c r="BK472" s="200">
        <f>ROUND(I472*H472,2)</f>
        <v>0</v>
      </c>
      <c r="BL472" s="17" t="s">
        <v>256</v>
      </c>
      <c r="BM472" s="199" t="s">
        <v>963</v>
      </c>
    </row>
    <row r="473" spans="1:65" s="13" customFormat="1" ht="11.25">
      <c r="B473" s="201"/>
      <c r="C473" s="202"/>
      <c r="D473" s="203" t="s">
        <v>171</v>
      </c>
      <c r="E473" s="204" t="s">
        <v>1</v>
      </c>
      <c r="F473" s="205" t="s">
        <v>964</v>
      </c>
      <c r="G473" s="202"/>
      <c r="H473" s="206">
        <v>11.22</v>
      </c>
      <c r="I473" s="207"/>
      <c r="J473" s="202"/>
      <c r="K473" s="202"/>
      <c r="L473" s="208"/>
      <c r="M473" s="209"/>
      <c r="N473" s="210"/>
      <c r="O473" s="210"/>
      <c r="P473" s="210"/>
      <c r="Q473" s="210"/>
      <c r="R473" s="210"/>
      <c r="S473" s="210"/>
      <c r="T473" s="211"/>
      <c r="AT473" s="212" t="s">
        <v>171</v>
      </c>
      <c r="AU473" s="212" t="s">
        <v>88</v>
      </c>
      <c r="AV473" s="13" t="s">
        <v>88</v>
      </c>
      <c r="AW473" s="13" t="s">
        <v>34</v>
      </c>
      <c r="AX473" s="13" t="s">
        <v>86</v>
      </c>
      <c r="AY473" s="212" t="s">
        <v>163</v>
      </c>
    </row>
    <row r="474" spans="1:65" s="2" customFormat="1" ht="24.2" customHeight="1">
      <c r="A474" s="34"/>
      <c r="B474" s="35"/>
      <c r="C474" s="187" t="s">
        <v>965</v>
      </c>
      <c r="D474" s="187" t="s">
        <v>165</v>
      </c>
      <c r="E474" s="188" t="s">
        <v>966</v>
      </c>
      <c r="F474" s="189" t="s">
        <v>967</v>
      </c>
      <c r="G474" s="190" t="s">
        <v>168</v>
      </c>
      <c r="H474" s="191">
        <v>11.22</v>
      </c>
      <c r="I474" s="192"/>
      <c r="J474" s="193">
        <f>ROUND(I474*H474,2)</f>
        <v>0</v>
      </c>
      <c r="K474" s="194"/>
      <c r="L474" s="39"/>
      <c r="M474" s="195" t="s">
        <v>1</v>
      </c>
      <c r="N474" s="196" t="s">
        <v>43</v>
      </c>
      <c r="O474" s="71"/>
      <c r="P474" s="197">
        <f>O474*H474</f>
        <v>0</v>
      </c>
      <c r="Q474" s="197">
        <v>0</v>
      </c>
      <c r="R474" s="197">
        <f>Q474*H474</f>
        <v>0</v>
      </c>
      <c r="S474" s="197">
        <v>1.7250000000000001E-2</v>
      </c>
      <c r="T474" s="198">
        <f>S474*H474</f>
        <v>0.19354500000000002</v>
      </c>
      <c r="U474" s="34"/>
      <c r="V474" s="34"/>
      <c r="W474" s="34"/>
      <c r="X474" s="34"/>
      <c r="Y474" s="34"/>
      <c r="Z474" s="34"/>
      <c r="AA474" s="34"/>
      <c r="AB474" s="34"/>
      <c r="AC474" s="34"/>
      <c r="AD474" s="34"/>
      <c r="AE474" s="34"/>
      <c r="AR474" s="199" t="s">
        <v>256</v>
      </c>
      <c r="AT474" s="199" t="s">
        <v>165</v>
      </c>
      <c r="AU474" s="199" t="s">
        <v>88</v>
      </c>
      <c r="AY474" s="17" t="s">
        <v>163</v>
      </c>
      <c r="BE474" s="200">
        <f>IF(N474="základní",J474,0)</f>
        <v>0</v>
      </c>
      <c r="BF474" s="200">
        <f>IF(N474="snížená",J474,0)</f>
        <v>0</v>
      </c>
      <c r="BG474" s="200">
        <f>IF(N474="zákl. přenesená",J474,0)</f>
        <v>0</v>
      </c>
      <c r="BH474" s="200">
        <f>IF(N474="sníž. přenesená",J474,0)</f>
        <v>0</v>
      </c>
      <c r="BI474" s="200">
        <f>IF(N474="nulová",J474,0)</f>
        <v>0</v>
      </c>
      <c r="BJ474" s="17" t="s">
        <v>86</v>
      </c>
      <c r="BK474" s="200">
        <f>ROUND(I474*H474,2)</f>
        <v>0</v>
      </c>
      <c r="BL474" s="17" t="s">
        <v>256</v>
      </c>
      <c r="BM474" s="199" t="s">
        <v>968</v>
      </c>
    </row>
    <row r="475" spans="1:65" s="2" customFormat="1" ht="16.5" customHeight="1">
      <c r="A475" s="34"/>
      <c r="B475" s="35"/>
      <c r="C475" s="187" t="s">
        <v>969</v>
      </c>
      <c r="D475" s="187" t="s">
        <v>165</v>
      </c>
      <c r="E475" s="188" t="s">
        <v>970</v>
      </c>
      <c r="F475" s="189" t="s">
        <v>971</v>
      </c>
      <c r="G475" s="190" t="s">
        <v>175</v>
      </c>
      <c r="H475" s="191">
        <v>1</v>
      </c>
      <c r="I475" s="192"/>
      <c r="J475" s="193">
        <f>ROUND(I475*H475,2)</f>
        <v>0</v>
      </c>
      <c r="K475" s="194"/>
      <c r="L475" s="39"/>
      <c r="M475" s="195" t="s">
        <v>1</v>
      </c>
      <c r="N475" s="196" t="s">
        <v>43</v>
      </c>
      <c r="O475" s="71"/>
      <c r="P475" s="197">
        <f>O475*H475</f>
        <v>0</v>
      </c>
      <c r="Q475" s="197">
        <v>2.2000000000000001E-4</v>
      </c>
      <c r="R475" s="197">
        <f>Q475*H475</f>
        <v>2.2000000000000001E-4</v>
      </c>
      <c r="S475" s="197">
        <v>0</v>
      </c>
      <c r="T475" s="198">
        <f>S475*H475</f>
        <v>0</v>
      </c>
      <c r="U475" s="34"/>
      <c r="V475" s="34"/>
      <c r="W475" s="34"/>
      <c r="X475" s="34"/>
      <c r="Y475" s="34"/>
      <c r="Z475" s="34"/>
      <c r="AA475" s="34"/>
      <c r="AB475" s="34"/>
      <c r="AC475" s="34"/>
      <c r="AD475" s="34"/>
      <c r="AE475" s="34"/>
      <c r="AR475" s="199" t="s">
        <v>256</v>
      </c>
      <c r="AT475" s="199" t="s">
        <v>165</v>
      </c>
      <c r="AU475" s="199" t="s">
        <v>88</v>
      </c>
      <c r="AY475" s="17" t="s">
        <v>163</v>
      </c>
      <c r="BE475" s="200">
        <f>IF(N475="základní",J475,0)</f>
        <v>0</v>
      </c>
      <c r="BF475" s="200">
        <f>IF(N475="snížená",J475,0)</f>
        <v>0</v>
      </c>
      <c r="BG475" s="200">
        <f>IF(N475="zákl. přenesená",J475,0)</f>
        <v>0</v>
      </c>
      <c r="BH475" s="200">
        <f>IF(N475="sníž. přenesená",J475,0)</f>
        <v>0</v>
      </c>
      <c r="BI475" s="200">
        <f>IF(N475="nulová",J475,0)</f>
        <v>0</v>
      </c>
      <c r="BJ475" s="17" t="s">
        <v>86</v>
      </c>
      <c r="BK475" s="200">
        <f>ROUND(I475*H475,2)</f>
        <v>0</v>
      </c>
      <c r="BL475" s="17" t="s">
        <v>256</v>
      </c>
      <c r="BM475" s="199" t="s">
        <v>972</v>
      </c>
    </row>
    <row r="476" spans="1:65" s="2" customFormat="1" ht="33" customHeight="1">
      <c r="A476" s="34"/>
      <c r="B476" s="35"/>
      <c r="C476" s="213" t="s">
        <v>973</v>
      </c>
      <c r="D476" s="213" t="s">
        <v>186</v>
      </c>
      <c r="E476" s="214" t="s">
        <v>974</v>
      </c>
      <c r="F476" s="215" t="s">
        <v>975</v>
      </c>
      <c r="G476" s="216" t="s">
        <v>175</v>
      </c>
      <c r="H476" s="217">
        <v>1</v>
      </c>
      <c r="I476" s="218"/>
      <c r="J476" s="219">
        <f>ROUND(I476*H476,2)</f>
        <v>0</v>
      </c>
      <c r="K476" s="220"/>
      <c r="L476" s="221"/>
      <c r="M476" s="222" t="s">
        <v>1</v>
      </c>
      <c r="N476" s="223" t="s">
        <v>43</v>
      </c>
      <c r="O476" s="71"/>
      <c r="P476" s="197">
        <f>O476*H476</f>
        <v>0</v>
      </c>
      <c r="Q476" s="197">
        <v>1.272E-2</v>
      </c>
      <c r="R476" s="197">
        <f>Q476*H476</f>
        <v>1.272E-2</v>
      </c>
      <c r="S476" s="197">
        <v>0</v>
      </c>
      <c r="T476" s="198">
        <f>S476*H476</f>
        <v>0</v>
      </c>
      <c r="U476" s="34"/>
      <c r="V476" s="34"/>
      <c r="W476" s="34"/>
      <c r="X476" s="34"/>
      <c r="Y476" s="34"/>
      <c r="Z476" s="34"/>
      <c r="AA476" s="34"/>
      <c r="AB476" s="34"/>
      <c r="AC476" s="34"/>
      <c r="AD476" s="34"/>
      <c r="AE476" s="34"/>
      <c r="AR476" s="199" t="s">
        <v>366</v>
      </c>
      <c r="AT476" s="199" t="s">
        <v>186</v>
      </c>
      <c r="AU476" s="199" t="s">
        <v>88</v>
      </c>
      <c r="AY476" s="17" t="s">
        <v>163</v>
      </c>
      <c r="BE476" s="200">
        <f>IF(N476="základní",J476,0)</f>
        <v>0</v>
      </c>
      <c r="BF476" s="200">
        <f>IF(N476="snížená",J476,0)</f>
        <v>0</v>
      </c>
      <c r="BG476" s="200">
        <f>IF(N476="zákl. přenesená",J476,0)</f>
        <v>0</v>
      </c>
      <c r="BH476" s="200">
        <f>IF(N476="sníž. přenesená",J476,0)</f>
        <v>0</v>
      </c>
      <c r="BI476" s="200">
        <f>IF(N476="nulová",J476,0)</f>
        <v>0</v>
      </c>
      <c r="BJ476" s="17" t="s">
        <v>86</v>
      </c>
      <c r="BK476" s="200">
        <f>ROUND(I476*H476,2)</f>
        <v>0</v>
      </c>
      <c r="BL476" s="17" t="s">
        <v>256</v>
      </c>
      <c r="BM476" s="199" t="s">
        <v>976</v>
      </c>
    </row>
    <row r="477" spans="1:65" s="2" customFormat="1" ht="19.5">
      <c r="A477" s="34"/>
      <c r="B477" s="35"/>
      <c r="C477" s="36"/>
      <c r="D477" s="203" t="s">
        <v>191</v>
      </c>
      <c r="E477" s="36"/>
      <c r="F477" s="224" t="s">
        <v>977</v>
      </c>
      <c r="G477" s="36"/>
      <c r="H477" s="36"/>
      <c r="I477" s="225"/>
      <c r="J477" s="36"/>
      <c r="K477" s="36"/>
      <c r="L477" s="39"/>
      <c r="M477" s="226"/>
      <c r="N477" s="227"/>
      <c r="O477" s="71"/>
      <c r="P477" s="71"/>
      <c r="Q477" s="71"/>
      <c r="R477" s="71"/>
      <c r="S477" s="71"/>
      <c r="T477" s="72"/>
      <c r="U477" s="34"/>
      <c r="V477" s="34"/>
      <c r="W477" s="34"/>
      <c r="X477" s="34"/>
      <c r="Y477" s="34"/>
      <c r="Z477" s="34"/>
      <c r="AA477" s="34"/>
      <c r="AB477" s="34"/>
      <c r="AC477" s="34"/>
      <c r="AD477" s="34"/>
      <c r="AE477" s="34"/>
      <c r="AT477" s="17" t="s">
        <v>191</v>
      </c>
      <c r="AU477" s="17" t="s">
        <v>88</v>
      </c>
    </row>
    <row r="478" spans="1:65" s="2" customFormat="1" ht="24.2" customHeight="1">
      <c r="A478" s="34"/>
      <c r="B478" s="35"/>
      <c r="C478" s="187" t="s">
        <v>978</v>
      </c>
      <c r="D478" s="187" t="s">
        <v>165</v>
      </c>
      <c r="E478" s="188" t="s">
        <v>979</v>
      </c>
      <c r="F478" s="189" t="s">
        <v>980</v>
      </c>
      <c r="G478" s="190" t="s">
        <v>168</v>
      </c>
      <c r="H478" s="191">
        <v>355.7</v>
      </c>
      <c r="I478" s="192"/>
      <c r="J478" s="193">
        <f>ROUND(I478*H478,2)</f>
        <v>0</v>
      </c>
      <c r="K478" s="194"/>
      <c r="L478" s="39"/>
      <c r="M478" s="195" t="s">
        <v>1</v>
      </c>
      <c r="N478" s="196" t="s">
        <v>43</v>
      </c>
      <c r="O478" s="71"/>
      <c r="P478" s="197">
        <f>O478*H478</f>
        <v>0</v>
      </c>
      <c r="Q478" s="197">
        <v>1.217E-2</v>
      </c>
      <c r="R478" s="197">
        <f>Q478*H478</f>
        <v>4.3288690000000001</v>
      </c>
      <c r="S478" s="197">
        <v>0</v>
      </c>
      <c r="T478" s="198">
        <f>S478*H478</f>
        <v>0</v>
      </c>
      <c r="U478" s="34"/>
      <c r="V478" s="34"/>
      <c r="W478" s="34"/>
      <c r="X478" s="34"/>
      <c r="Y478" s="34"/>
      <c r="Z478" s="34"/>
      <c r="AA478" s="34"/>
      <c r="AB478" s="34"/>
      <c r="AC478" s="34"/>
      <c r="AD478" s="34"/>
      <c r="AE478" s="34"/>
      <c r="AR478" s="199" t="s">
        <v>256</v>
      </c>
      <c r="AT478" s="199" t="s">
        <v>165</v>
      </c>
      <c r="AU478" s="199" t="s">
        <v>88</v>
      </c>
      <c r="AY478" s="17" t="s">
        <v>163</v>
      </c>
      <c r="BE478" s="200">
        <f>IF(N478="základní",J478,0)</f>
        <v>0</v>
      </c>
      <c r="BF478" s="200">
        <f>IF(N478="snížená",J478,0)</f>
        <v>0</v>
      </c>
      <c r="BG478" s="200">
        <f>IF(N478="zákl. přenesená",J478,0)</f>
        <v>0</v>
      </c>
      <c r="BH478" s="200">
        <f>IF(N478="sníž. přenesená",J478,0)</f>
        <v>0</v>
      </c>
      <c r="BI478" s="200">
        <f>IF(N478="nulová",J478,0)</f>
        <v>0</v>
      </c>
      <c r="BJ478" s="17" t="s">
        <v>86</v>
      </c>
      <c r="BK478" s="200">
        <f>ROUND(I478*H478,2)</f>
        <v>0</v>
      </c>
      <c r="BL478" s="17" t="s">
        <v>256</v>
      </c>
      <c r="BM478" s="199" t="s">
        <v>981</v>
      </c>
    </row>
    <row r="479" spans="1:65" s="13" customFormat="1" ht="22.5">
      <c r="B479" s="201"/>
      <c r="C479" s="202"/>
      <c r="D479" s="203" t="s">
        <v>171</v>
      </c>
      <c r="E479" s="204" t="s">
        <v>1</v>
      </c>
      <c r="F479" s="205" t="s">
        <v>982</v>
      </c>
      <c r="G479" s="202"/>
      <c r="H479" s="206">
        <v>355.7</v>
      </c>
      <c r="I479" s="207"/>
      <c r="J479" s="202"/>
      <c r="K479" s="202"/>
      <c r="L479" s="208"/>
      <c r="M479" s="209"/>
      <c r="N479" s="210"/>
      <c r="O479" s="210"/>
      <c r="P479" s="210"/>
      <c r="Q479" s="210"/>
      <c r="R479" s="210"/>
      <c r="S479" s="210"/>
      <c r="T479" s="211"/>
      <c r="AT479" s="212" t="s">
        <v>171</v>
      </c>
      <c r="AU479" s="212" t="s">
        <v>88</v>
      </c>
      <c r="AV479" s="13" t="s">
        <v>88</v>
      </c>
      <c r="AW479" s="13" t="s">
        <v>34</v>
      </c>
      <c r="AX479" s="13" t="s">
        <v>86</v>
      </c>
      <c r="AY479" s="212" t="s">
        <v>163</v>
      </c>
    </row>
    <row r="480" spans="1:65" s="2" customFormat="1" ht="24.2" customHeight="1">
      <c r="A480" s="34"/>
      <c r="B480" s="35"/>
      <c r="C480" s="187" t="s">
        <v>983</v>
      </c>
      <c r="D480" s="187" t="s">
        <v>165</v>
      </c>
      <c r="E480" s="188" t="s">
        <v>984</v>
      </c>
      <c r="F480" s="189" t="s">
        <v>985</v>
      </c>
      <c r="G480" s="190" t="s">
        <v>168</v>
      </c>
      <c r="H480" s="191">
        <v>37.229999999999997</v>
      </c>
      <c r="I480" s="192"/>
      <c r="J480" s="193">
        <f>ROUND(I480*H480,2)</f>
        <v>0</v>
      </c>
      <c r="K480" s="194"/>
      <c r="L480" s="39"/>
      <c r="M480" s="195" t="s">
        <v>1</v>
      </c>
      <c r="N480" s="196" t="s">
        <v>43</v>
      </c>
      <c r="O480" s="71"/>
      <c r="P480" s="197">
        <f>O480*H480</f>
        <v>0</v>
      </c>
      <c r="Q480" s="197">
        <v>1.18E-2</v>
      </c>
      <c r="R480" s="197">
        <f>Q480*H480</f>
        <v>0.43931399999999993</v>
      </c>
      <c r="S480" s="197">
        <v>0</v>
      </c>
      <c r="T480" s="198">
        <f>S480*H480</f>
        <v>0</v>
      </c>
      <c r="U480" s="34"/>
      <c r="V480" s="34"/>
      <c r="W480" s="34"/>
      <c r="X480" s="34"/>
      <c r="Y480" s="34"/>
      <c r="Z480" s="34"/>
      <c r="AA480" s="34"/>
      <c r="AB480" s="34"/>
      <c r="AC480" s="34"/>
      <c r="AD480" s="34"/>
      <c r="AE480" s="34"/>
      <c r="AR480" s="199" t="s">
        <v>256</v>
      </c>
      <c r="AT480" s="199" t="s">
        <v>165</v>
      </c>
      <c r="AU480" s="199" t="s">
        <v>88</v>
      </c>
      <c r="AY480" s="17" t="s">
        <v>163</v>
      </c>
      <c r="BE480" s="200">
        <f>IF(N480="základní",J480,0)</f>
        <v>0</v>
      </c>
      <c r="BF480" s="200">
        <f>IF(N480="snížená",J480,0)</f>
        <v>0</v>
      </c>
      <c r="BG480" s="200">
        <f>IF(N480="zákl. přenesená",J480,0)</f>
        <v>0</v>
      </c>
      <c r="BH480" s="200">
        <f>IF(N480="sníž. přenesená",J480,0)</f>
        <v>0</v>
      </c>
      <c r="BI480" s="200">
        <f>IF(N480="nulová",J480,0)</f>
        <v>0</v>
      </c>
      <c r="BJ480" s="17" t="s">
        <v>86</v>
      </c>
      <c r="BK480" s="200">
        <f>ROUND(I480*H480,2)</f>
        <v>0</v>
      </c>
      <c r="BL480" s="17" t="s">
        <v>256</v>
      </c>
      <c r="BM480" s="199" t="s">
        <v>986</v>
      </c>
    </row>
    <row r="481" spans="1:65" s="13" customFormat="1" ht="11.25">
      <c r="B481" s="201"/>
      <c r="C481" s="202"/>
      <c r="D481" s="203" t="s">
        <v>171</v>
      </c>
      <c r="E481" s="204" t="s">
        <v>1</v>
      </c>
      <c r="F481" s="205" t="s">
        <v>987</v>
      </c>
      <c r="G481" s="202"/>
      <c r="H481" s="206">
        <v>37.229999999999997</v>
      </c>
      <c r="I481" s="207"/>
      <c r="J481" s="202"/>
      <c r="K481" s="202"/>
      <c r="L481" s="208"/>
      <c r="M481" s="209"/>
      <c r="N481" s="210"/>
      <c r="O481" s="210"/>
      <c r="P481" s="210"/>
      <c r="Q481" s="210"/>
      <c r="R481" s="210"/>
      <c r="S481" s="210"/>
      <c r="T481" s="211"/>
      <c r="AT481" s="212" t="s">
        <v>171</v>
      </c>
      <c r="AU481" s="212" t="s">
        <v>88</v>
      </c>
      <c r="AV481" s="13" t="s">
        <v>88</v>
      </c>
      <c r="AW481" s="13" t="s">
        <v>34</v>
      </c>
      <c r="AX481" s="13" t="s">
        <v>86</v>
      </c>
      <c r="AY481" s="212" t="s">
        <v>163</v>
      </c>
    </row>
    <row r="482" spans="1:65" s="2" customFormat="1" ht="16.5" customHeight="1">
      <c r="A482" s="34"/>
      <c r="B482" s="35"/>
      <c r="C482" s="187" t="s">
        <v>988</v>
      </c>
      <c r="D482" s="187" t="s">
        <v>165</v>
      </c>
      <c r="E482" s="188" t="s">
        <v>989</v>
      </c>
      <c r="F482" s="189" t="s">
        <v>990</v>
      </c>
      <c r="G482" s="190" t="s">
        <v>168</v>
      </c>
      <c r="H482" s="191">
        <v>392.93</v>
      </c>
      <c r="I482" s="192"/>
      <c r="J482" s="193">
        <f>ROUND(I482*H482,2)</f>
        <v>0</v>
      </c>
      <c r="K482" s="194"/>
      <c r="L482" s="39"/>
      <c r="M482" s="195" t="s">
        <v>1</v>
      </c>
      <c r="N482" s="196" t="s">
        <v>43</v>
      </c>
      <c r="O482" s="71"/>
      <c r="P482" s="197">
        <f>O482*H482</f>
        <v>0</v>
      </c>
      <c r="Q482" s="197">
        <v>1E-4</v>
      </c>
      <c r="R482" s="197">
        <f>Q482*H482</f>
        <v>3.9293000000000002E-2</v>
      </c>
      <c r="S482" s="197">
        <v>0</v>
      </c>
      <c r="T482" s="198">
        <f>S482*H482</f>
        <v>0</v>
      </c>
      <c r="U482" s="34"/>
      <c r="V482" s="34"/>
      <c r="W482" s="34"/>
      <c r="X482" s="34"/>
      <c r="Y482" s="34"/>
      <c r="Z482" s="34"/>
      <c r="AA482" s="34"/>
      <c r="AB482" s="34"/>
      <c r="AC482" s="34"/>
      <c r="AD482" s="34"/>
      <c r="AE482" s="34"/>
      <c r="AR482" s="199" t="s">
        <v>256</v>
      </c>
      <c r="AT482" s="199" t="s">
        <v>165</v>
      </c>
      <c r="AU482" s="199" t="s">
        <v>88</v>
      </c>
      <c r="AY482" s="17" t="s">
        <v>163</v>
      </c>
      <c r="BE482" s="200">
        <f>IF(N482="základní",J482,0)</f>
        <v>0</v>
      </c>
      <c r="BF482" s="200">
        <f>IF(N482="snížená",J482,0)</f>
        <v>0</v>
      </c>
      <c r="BG482" s="200">
        <f>IF(N482="zákl. přenesená",J482,0)</f>
        <v>0</v>
      </c>
      <c r="BH482" s="200">
        <f>IF(N482="sníž. přenesená",J482,0)</f>
        <v>0</v>
      </c>
      <c r="BI482" s="200">
        <f>IF(N482="nulová",J482,0)</f>
        <v>0</v>
      </c>
      <c r="BJ482" s="17" t="s">
        <v>86</v>
      </c>
      <c r="BK482" s="200">
        <f>ROUND(I482*H482,2)</f>
        <v>0</v>
      </c>
      <c r="BL482" s="17" t="s">
        <v>256</v>
      </c>
      <c r="BM482" s="199" t="s">
        <v>991</v>
      </c>
    </row>
    <row r="483" spans="1:65" s="13" customFormat="1" ht="11.25">
      <c r="B483" s="201"/>
      <c r="C483" s="202"/>
      <c r="D483" s="203" t="s">
        <v>171</v>
      </c>
      <c r="E483" s="204" t="s">
        <v>1</v>
      </c>
      <c r="F483" s="205" t="s">
        <v>992</v>
      </c>
      <c r="G483" s="202"/>
      <c r="H483" s="206">
        <v>392.93</v>
      </c>
      <c r="I483" s="207"/>
      <c r="J483" s="202"/>
      <c r="K483" s="202"/>
      <c r="L483" s="208"/>
      <c r="M483" s="209"/>
      <c r="N483" s="210"/>
      <c r="O483" s="210"/>
      <c r="P483" s="210"/>
      <c r="Q483" s="210"/>
      <c r="R483" s="210"/>
      <c r="S483" s="210"/>
      <c r="T483" s="211"/>
      <c r="AT483" s="212" t="s">
        <v>171</v>
      </c>
      <c r="AU483" s="212" t="s">
        <v>88</v>
      </c>
      <c r="AV483" s="13" t="s">
        <v>88</v>
      </c>
      <c r="AW483" s="13" t="s">
        <v>34</v>
      </c>
      <c r="AX483" s="13" t="s">
        <v>86</v>
      </c>
      <c r="AY483" s="212" t="s">
        <v>163</v>
      </c>
    </row>
    <row r="484" spans="1:65" s="2" customFormat="1" ht="33" customHeight="1">
      <c r="A484" s="34"/>
      <c r="B484" s="35"/>
      <c r="C484" s="187" t="s">
        <v>993</v>
      </c>
      <c r="D484" s="187" t="s">
        <v>165</v>
      </c>
      <c r="E484" s="188" t="s">
        <v>994</v>
      </c>
      <c r="F484" s="189" t="s">
        <v>995</v>
      </c>
      <c r="G484" s="190" t="s">
        <v>168</v>
      </c>
      <c r="H484" s="191">
        <v>72.400000000000006</v>
      </c>
      <c r="I484" s="192"/>
      <c r="J484" s="193">
        <f>ROUND(I484*H484,2)</f>
        <v>0</v>
      </c>
      <c r="K484" s="194"/>
      <c r="L484" s="39"/>
      <c r="M484" s="195" t="s">
        <v>1</v>
      </c>
      <c r="N484" s="196" t="s">
        <v>43</v>
      </c>
      <c r="O484" s="71"/>
      <c r="P484" s="197">
        <f>O484*H484</f>
        <v>0</v>
      </c>
      <c r="Q484" s="197">
        <v>1.17E-3</v>
      </c>
      <c r="R484" s="197">
        <f>Q484*H484</f>
        <v>8.4708000000000006E-2</v>
      </c>
      <c r="S484" s="197">
        <v>0</v>
      </c>
      <c r="T484" s="198">
        <f>S484*H484</f>
        <v>0</v>
      </c>
      <c r="U484" s="34"/>
      <c r="V484" s="34"/>
      <c r="W484" s="34"/>
      <c r="X484" s="34"/>
      <c r="Y484" s="34"/>
      <c r="Z484" s="34"/>
      <c r="AA484" s="34"/>
      <c r="AB484" s="34"/>
      <c r="AC484" s="34"/>
      <c r="AD484" s="34"/>
      <c r="AE484" s="34"/>
      <c r="AR484" s="199" t="s">
        <v>256</v>
      </c>
      <c r="AT484" s="199" t="s">
        <v>165</v>
      </c>
      <c r="AU484" s="199" t="s">
        <v>88</v>
      </c>
      <c r="AY484" s="17" t="s">
        <v>163</v>
      </c>
      <c r="BE484" s="200">
        <f>IF(N484="základní",J484,0)</f>
        <v>0</v>
      </c>
      <c r="BF484" s="200">
        <f>IF(N484="snížená",J484,0)</f>
        <v>0</v>
      </c>
      <c r="BG484" s="200">
        <f>IF(N484="zákl. přenesená",J484,0)</f>
        <v>0</v>
      </c>
      <c r="BH484" s="200">
        <f>IF(N484="sníž. přenesená",J484,0)</f>
        <v>0</v>
      </c>
      <c r="BI484" s="200">
        <f>IF(N484="nulová",J484,0)</f>
        <v>0</v>
      </c>
      <c r="BJ484" s="17" t="s">
        <v>86</v>
      </c>
      <c r="BK484" s="200">
        <f>ROUND(I484*H484,2)</f>
        <v>0</v>
      </c>
      <c r="BL484" s="17" t="s">
        <v>256</v>
      </c>
      <c r="BM484" s="199" t="s">
        <v>996</v>
      </c>
    </row>
    <row r="485" spans="1:65" s="13" customFormat="1" ht="11.25">
      <c r="B485" s="201"/>
      <c r="C485" s="202"/>
      <c r="D485" s="203" t="s">
        <v>171</v>
      </c>
      <c r="E485" s="204" t="s">
        <v>1</v>
      </c>
      <c r="F485" s="205" t="s">
        <v>997</v>
      </c>
      <c r="G485" s="202"/>
      <c r="H485" s="206">
        <v>72.400000000000006</v>
      </c>
      <c r="I485" s="207"/>
      <c r="J485" s="202"/>
      <c r="K485" s="202"/>
      <c r="L485" s="208"/>
      <c r="M485" s="209"/>
      <c r="N485" s="210"/>
      <c r="O485" s="210"/>
      <c r="P485" s="210"/>
      <c r="Q485" s="210"/>
      <c r="R485" s="210"/>
      <c r="S485" s="210"/>
      <c r="T485" s="211"/>
      <c r="AT485" s="212" t="s">
        <v>171</v>
      </c>
      <c r="AU485" s="212" t="s">
        <v>88</v>
      </c>
      <c r="AV485" s="13" t="s">
        <v>88</v>
      </c>
      <c r="AW485" s="13" t="s">
        <v>34</v>
      </c>
      <c r="AX485" s="13" t="s">
        <v>86</v>
      </c>
      <c r="AY485" s="212" t="s">
        <v>163</v>
      </c>
    </row>
    <row r="486" spans="1:65" s="2" customFormat="1" ht="24.2" customHeight="1">
      <c r="A486" s="34"/>
      <c r="B486" s="35"/>
      <c r="C486" s="213" t="s">
        <v>998</v>
      </c>
      <c r="D486" s="213" t="s">
        <v>186</v>
      </c>
      <c r="E486" s="214" t="s">
        <v>999</v>
      </c>
      <c r="F486" s="215" t="s">
        <v>1000</v>
      </c>
      <c r="G486" s="216" t="s">
        <v>168</v>
      </c>
      <c r="H486" s="217">
        <v>79.64</v>
      </c>
      <c r="I486" s="218"/>
      <c r="J486" s="219">
        <f>ROUND(I486*H486,2)</f>
        <v>0</v>
      </c>
      <c r="K486" s="220"/>
      <c r="L486" s="221"/>
      <c r="M486" s="222" t="s">
        <v>1</v>
      </c>
      <c r="N486" s="223" t="s">
        <v>43</v>
      </c>
      <c r="O486" s="71"/>
      <c r="P486" s="197">
        <f>O486*H486</f>
        <v>0</v>
      </c>
      <c r="Q486" s="197">
        <v>8.0000000000000002E-3</v>
      </c>
      <c r="R486" s="197">
        <f>Q486*H486</f>
        <v>0.63712000000000002</v>
      </c>
      <c r="S486" s="197">
        <v>0</v>
      </c>
      <c r="T486" s="198">
        <f>S486*H486</f>
        <v>0</v>
      </c>
      <c r="U486" s="34"/>
      <c r="V486" s="34"/>
      <c r="W486" s="34"/>
      <c r="X486" s="34"/>
      <c r="Y486" s="34"/>
      <c r="Z486" s="34"/>
      <c r="AA486" s="34"/>
      <c r="AB486" s="34"/>
      <c r="AC486" s="34"/>
      <c r="AD486" s="34"/>
      <c r="AE486" s="34"/>
      <c r="AR486" s="199" t="s">
        <v>366</v>
      </c>
      <c r="AT486" s="199" t="s">
        <v>186</v>
      </c>
      <c r="AU486" s="199" t="s">
        <v>88</v>
      </c>
      <c r="AY486" s="17" t="s">
        <v>163</v>
      </c>
      <c r="BE486" s="200">
        <f>IF(N486="základní",J486,0)</f>
        <v>0</v>
      </c>
      <c r="BF486" s="200">
        <f>IF(N486="snížená",J486,0)</f>
        <v>0</v>
      </c>
      <c r="BG486" s="200">
        <f>IF(N486="zákl. přenesená",J486,0)</f>
        <v>0</v>
      </c>
      <c r="BH486" s="200">
        <f>IF(N486="sníž. přenesená",J486,0)</f>
        <v>0</v>
      </c>
      <c r="BI486" s="200">
        <f>IF(N486="nulová",J486,0)</f>
        <v>0</v>
      </c>
      <c r="BJ486" s="17" t="s">
        <v>86</v>
      </c>
      <c r="BK486" s="200">
        <f>ROUND(I486*H486,2)</f>
        <v>0</v>
      </c>
      <c r="BL486" s="17" t="s">
        <v>256</v>
      </c>
      <c r="BM486" s="199" t="s">
        <v>1001</v>
      </c>
    </row>
    <row r="487" spans="1:65" s="13" customFormat="1" ht="11.25">
      <c r="B487" s="201"/>
      <c r="C487" s="202"/>
      <c r="D487" s="203" t="s">
        <v>171</v>
      </c>
      <c r="E487" s="202"/>
      <c r="F487" s="205" t="s">
        <v>1002</v>
      </c>
      <c r="G487" s="202"/>
      <c r="H487" s="206">
        <v>79.64</v>
      </c>
      <c r="I487" s="207"/>
      <c r="J487" s="202"/>
      <c r="K487" s="202"/>
      <c r="L487" s="208"/>
      <c r="M487" s="209"/>
      <c r="N487" s="210"/>
      <c r="O487" s="210"/>
      <c r="P487" s="210"/>
      <c r="Q487" s="210"/>
      <c r="R487" s="210"/>
      <c r="S487" s="210"/>
      <c r="T487" s="211"/>
      <c r="AT487" s="212" t="s">
        <v>171</v>
      </c>
      <c r="AU487" s="212" t="s">
        <v>88</v>
      </c>
      <c r="AV487" s="13" t="s">
        <v>88</v>
      </c>
      <c r="AW487" s="13" t="s">
        <v>4</v>
      </c>
      <c r="AX487" s="13" t="s">
        <v>86</v>
      </c>
      <c r="AY487" s="212" t="s">
        <v>163</v>
      </c>
    </row>
    <row r="488" spans="1:65" s="2" customFormat="1" ht="24.2" customHeight="1">
      <c r="A488" s="34"/>
      <c r="B488" s="35"/>
      <c r="C488" s="187" t="s">
        <v>1003</v>
      </c>
      <c r="D488" s="187" t="s">
        <v>165</v>
      </c>
      <c r="E488" s="188" t="s">
        <v>1004</v>
      </c>
      <c r="F488" s="189" t="s">
        <v>1005</v>
      </c>
      <c r="G488" s="190" t="s">
        <v>259</v>
      </c>
      <c r="H488" s="191">
        <v>501.1</v>
      </c>
      <c r="I488" s="192"/>
      <c r="J488" s="193">
        <f>ROUND(I488*H488,2)</f>
        <v>0</v>
      </c>
      <c r="K488" s="194"/>
      <c r="L488" s="39"/>
      <c r="M488" s="195" t="s">
        <v>1</v>
      </c>
      <c r="N488" s="196" t="s">
        <v>43</v>
      </c>
      <c r="O488" s="71"/>
      <c r="P488" s="197">
        <f>O488*H488</f>
        <v>0</v>
      </c>
      <c r="Q488" s="197">
        <v>2.5999999999999998E-4</v>
      </c>
      <c r="R488" s="197">
        <f>Q488*H488</f>
        <v>0.13028599999999999</v>
      </c>
      <c r="S488" s="197">
        <v>0</v>
      </c>
      <c r="T488" s="198">
        <f>S488*H488</f>
        <v>0</v>
      </c>
      <c r="U488" s="34"/>
      <c r="V488" s="34"/>
      <c r="W488" s="34"/>
      <c r="X488" s="34"/>
      <c r="Y488" s="34"/>
      <c r="Z488" s="34"/>
      <c r="AA488" s="34"/>
      <c r="AB488" s="34"/>
      <c r="AC488" s="34"/>
      <c r="AD488" s="34"/>
      <c r="AE488" s="34"/>
      <c r="AR488" s="199" t="s">
        <v>256</v>
      </c>
      <c r="AT488" s="199" t="s">
        <v>165</v>
      </c>
      <c r="AU488" s="199" t="s">
        <v>88</v>
      </c>
      <c r="AY488" s="17" t="s">
        <v>163</v>
      </c>
      <c r="BE488" s="200">
        <f>IF(N488="základní",J488,0)</f>
        <v>0</v>
      </c>
      <c r="BF488" s="200">
        <f>IF(N488="snížená",J488,0)</f>
        <v>0</v>
      </c>
      <c r="BG488" s="200">
        <f>IF(N488="zákl. přenesená",J488,0)</f>
        <v>0</v>
      </c>
      <c r="BH488" s="200">
        <f>IF(N488="sníž. přenesená",J488,0)</f>
        <v>0</v>
      </c>
      <c r="BI488" s="200">
        <f>IF(N488="nulová",J488,0)</f>
        <v>0</v>
      </c>
      <c r="BJ488" s="17" t="s">
        <v>86</v>
      </c>
      <c r="BK488" s="200">
        <f>ROUND(I488*H488,2)</f>
        <v>0</v>
      </c>
      <c r="BL488" s="17" t="s">
        <v>256</v>
      </c>
      <c r="BM488" s="199" t="s">
        <v>1006</v>
      </c>
    </row>
    <row r="489" spans="1:65" s="2" customFormat="1" ht="24.2" customHeight="1">
      <c r="A489" s="34"/>
      <c r="B489" s="35"/>
      <c r="C489" s="187" t="s">
        <v>1007</v>
      </c>
      <c r="D489" s="187" t="s">
        <v>165</v>
      </c>
      <c r="E489" s="188" t="s">
        <v>1008</v>
      </c>
      <c r="F489" s="189" t="s">
        <v>1009</v>
      </c>
      <c r="G489" s="190" t="s">
        <v>537</v>
      </c>
      <c r="H489" s="239"/>
      <c r="I489" s="192"/>
      <c r="J489" s="193">
        <f>ROUND(I489*H489,2)</f>
        <v>0</v>
      </c>
      <c r="K489" s="194"/>
      <c r="L489" s="39"/>
      <c r="M489" s="195" t="s">
        <v>1</v>
      </c>
      <c r="N489" s="196" t="s">
        <v>43</v>
      </c>
      <c r="O489" s="71"/>
      <c r="P489" s="197">
        <f>O489*H489</f>
        <v>0</v>
      </c>
      <c r="Q489" s="197">
        <v>0</v>
      </c>
      <c r="R489" s="197">
        <f>Q489*H489</f>
        <v>0</v>
      </c>
      <c r="S489" s="197">
        <v>0</v>
      </c>
      <c r="T489" s="198">
        <f>S489*H489</f>
        <v>0</v>
      </c>
      <c r="U489" s="34"/>
      <c r="V489" s="34"/>
      <c r="W489" s="34"/>
      <c r="X489" s="34"/>
      <c r="Y489" s="34"/>
      <c r="Z489" s="34"/>
      <c r="AA489" s="34"/>
      <c r="AB489" s="34"/>
      <c r="AC489" s="34"/>
      <c r="AD489" s="34"/>
      <c r="AE489" s="34"/>
      <c r="AR489" s="199" t="s">
        <v>256</v>
      </c>
      <c r="AT489" s="199" t="s">
        <v>165</v>
      </c>
      <c r="AU489" s="199" t="s">
        <v>88</v>
      </c>
      <c r="AY489" s="17" t="s">
        <v>163</v>
      </c>
      <c r="BE489" s="200">
        <f>IF(N489="základní",J489,0)</f>
        <v>0</v>
      </c>
      <c r="BF489" s="200">
        <f>IF(N489="snížená",J489,0)</f>
        <v>0</v>
      </c>
      <c r="BG489" s="200">
        <f>IF(N489="zákl. přenesená",J489,0)</f>
        <v>0</v>
      </c>
      <c r="BH489" s="200">
        <f>IF(N489="sníž. přenesená",J489,0)</f>
        <v>0</v>
      </c>
      <c r="BI489" s="200">
        <f>IF(N489="nulová",J489,0)</f>
        <v>0</v>
      </c>
      <c r="BJ489" s="17" t="s">
        <v>86</v>
      </c>
      <c r="BK489" s="200">
        <f>ROUND(I489*H489,2)</f>
        <v>0</v>
      </c>
      <c r="BL489" s="17" t="s">
        <v>256</v>
      </c>
      <c r="BM489" s="199" t="s">
        <v>1010</v>
      </c>
    </row>
    <row r="490" spans="1:65" s="12" customFormat="1" ht="22.9" customHeight="1">
      <c r="B490" s="171"/>
      <c r="C490" s="172"/>
      <c r="D490" s="173" t="s">
        <v>77</v>
      </c>
      <c r="E490" s="185" t="s">
        <v>1011</v>
      </c>
      <c r="F490" s="185" t="s">
        <v>1012</v>
      </c>
      <c r="G490" s="172"/>
      <c r="H490" s="172"/>
      <c r="I490" s="175"/>
      <c r="J490" s="186">
        <f>BK490</f>
        <v>0</v>
      </c>
      <c r="K490" s="172"/>
      <c r="L490" s="177"/>
      <c r="M490" s="178"/>
      <c r="N490" s="179"/>
      <c r="O490" s="179"/>
      <c r="P490" s="180">
        <f>SUM(P491:P522)</f>
        <v>0</v>
      </c>
      <c r="Q490" s="179"/>
      <c r="R490" s="180">
        <f>SUM(R491:R522)</f>
        <v>0.81502000000000019</v>
      </c>
      <c r="S490" s="179"/>
      <c r="T490" s="181">
        <f>SUM(T491:T522)</f>
        <v>4.5839999999999996</v>
      </c>
      <c r="AR490" s="182" t="s">
        <v>88</v>
      </c>
      <c r="AT490" s="183" t="s">
        <v>77</v>
      </c>
      <c r="AU490" s="183" t="s">
        <v>86</v>
      </c>
      <c r="AY490" s="182" t="s">
        <v>163</v>
      </c>
      <c r="BK490" s="184">
        <f>SUM(BK491:BK522)</f>
        <v>0</v>
      </c>
    </row>
    <row r="491" spans="1:65" s="2" customFormat="1" ht="16.5" customHeight="1">
      <c r="A491" s="34"/>
      <c r="B491" s="35"/>
      <c r="C491" s="187" t="s">
        <v>1013</v>
      </c>
      <c r="D491" s="187" t="s">
        <v>165</v>
      </c>
      <c r="E491" s="188" t="s">
        <v>1014</v>
      </c>
      <c r="F491" s="189" t="s">
        <v>1015</v>
      </c>
      <c r="G491" s="190" t="s">
        <v>259</v>
      </c>
      <c r="H491" s="191">
        <v>50</v>
      </c>
      <c r="I491" s="192"/>
      <c r="J491" s="193">
        <f>ROUND(I491*H491,2)</f>
        <v>0</v>
      </c>
      <c r="K491" s="194"/>
      <c r="L491" s="39"/>
      <c r="M491" s="195" t="s">
        <v>1</v>
      </c>
      <c r="N491" s="196" t="s">
        <v>43</v>
      </c>
      <c r="O491" s="71"/>
      <c r="P491" s="197">
        <f>O491*H491</f>
        <v>0</v>
      </c>
      <c r="Q491" s="197">
        <v>0</v>
      </c>
      <c r="R491" s="197">
        <f>Q491*H491</f>
        <v>0</v>
      </c>
      <c r="S491" s="197">
        <v>8.208E-2</v>
      </c>
      <c r="T491" s="198">
        <f>S491*H491</f>
        <v>4.1040000000000001</v>
      </c>
      <c r="U491" s="34"/>
      <c r="V491" s="34"/>
      <c r="W491" s="34"/>
      <c r="X491" s="34"/>
      <c r="Y491" s="34"/>
      <c r="Z491" s="34"/>
      <c r="AA491" s="34"/>
      <c r="AB491" s="34"/>
      <c r="AC491" s="34"/>
      <c r="AD491" s="34"/>
      <c r="AE491" s="34"/>
      <c r="AR491" s="199" t="s">
        <v>256</v>
      </c>
      <c r="AT491" s="199" t="s">
        <v>165</v>
      </c>
      <c r="AU491" s="199" t="s">
        <v>88</v>
      </c>
      <c r="AY491" s="17" t="s">
        <v>163</v>
      </c>
      <c r="BE491" s="200">
        <f>IF(N491="základní",J491,0)</f>
        <v>0</v>
      </c>
      <c r="BF491" s="200">
        <f>IF(N491="snížená",J491,0)</f>
        <v>0</v>
      </c>
      <c r="BG491" s="200">
        <f>IF(N491="zákl. přenesená",J491,0)</f>
        <v>0</v>
      </c>
      <c r="BH491" s="200">
        <f>IF(N491="sníž. přenesená",J491,0)</f>
        <v>0</v>
      </c>
      <c r="BI491" s="200">
        <f>IF(N491="nulová",J491,0)</f>
        <v>0</v>
      </c>
      <c r="BJ491" s="17" t="s">
        <v>86</v>
      </c>
      <c r="BK491" s="200">
        <f>ROUND(I491*H491,2)</f>
        <v>0</v>
      </c>
      <c r="BL491" s="17" t="s">
        <v>256</v>
      </c>
      <c r="BM491" s="199" t="s">
        <v>1016</v>
      </c>
    </row>
    <row r="492" spans="1:65" s="2" customFormat="1" ht="44.25" customHeight="1">
      <c r="A492" s="34"/>
      <c r="B492" s="35"/>
      <c r="C492" s="187" t="s">
        <v>1017</v>
      </c>
      <c r="D492" s="187" t="s">
        <v>165</v>
      </c>
      <c r="E492" s="188" t="s">
        <v>1018</v>
      </c>
      <c r="F492" s="189" t="s">
        <v>1019</v>
      </c>
      <c r="G492" s="190" t="s">
        <v>175</v>
      </c>
      <c r="H492" s="191">
        <v>10</v>
      </c>
      <c r="I492" s="192"/>
      <c r="J492" s="193">
        <f>ROUND(I492*H492,2)</f>
        <v>0</v>
      </c>
      <c r="K492" s="194"/>
      <c r="L492" s="39"/>
      <c r="M492" s="195" t="s">
        <v>1</v>
      </c>
      <c r="N492" s="196" t="s">
        <v>43</v>
      </c>
      <c r="O492" s="71"/>
      <c r="P492" s="197">
        <f>O492*H492</f>
        <v>0</v>
      </c>
      <c r="Q492" s="197">
        <v>0</v>
      </c>
      <c r="R492" s="197">
        <f>Q492*H492</f>
        <v>0</v>
      </c>
      <c r="S492" s="197">
        <v>2.4E-2</v>
      </c>
      <c r="T492" s="198">
        <f>S492*H492</f>
        <v>0.24</v>
      </c>
      <c r="U492" s="34"/>
      <c r="V492" s="34"/>
      <c r="W492" s="34"/>
      <c r="X492" s="34"/>
      <c r="Y492" s="34"/>
      <c r="Z492" s="34"/>
      <c r="AA492" s="34"/>
      <c r="AB492" s="34"/>
      <c r="AC492" s="34"/>
      <c r="AD492" s="34"/>
      <c r="AE492" s="34"/>
      <c r="AR492" s="199" t="s">
        <v>169</v>
      </c>
      <c r="AT492" s="199" t="s">
        <v>165</v>
      </c>
      <c r="AU492" s="199" t="s">
        <v>88</v>
      </c>
      <c r="AY492" s="17" t="s">
        <v>163</v>
      </c>
      <c r="BE492" s="200">
        <f>IF(N492="základní",J492,0)</f>
        <v>0</v>
      </c>
      <c r="BF492" s="200">
        <f>IF(N492="snížená",J492,0)</f>
        <v>0</v>
      </c>
      <c r="BG492" s="200">
        <f>IF(N492="zákl. přenesená",J492,0)</f>
        <v>0</v>
      </c>
      <c r="BH492" s="200">
        <f>IF(N492="sníž. přenesená",J492,0)</f>
        <v>0</v>
      </c>
      <c r="BI492" s="200">
        <f>IF(N492="nulová",J492,0)</f>
        <v>0</v>
      </c>
      <c r="BJ492" s="17" t="s">
        <v>86</v>
      </c>
      <c r="BK492" s="200">
        <f>ROUND(I492*H492,2)</f>
        <v>0</v>
      </c>
      <c r="BL492" s="17" t="s">
        <v>169</v>
      </c>
      <c r="BM492" s="199" t="s">
        <v>1020</v>
      </c>
    </row>
    <row r="493" spans="1:65" s="2" customFormat="1" ht="29.25">
      <c r="A493" s="34"/>
      <c r="B493" s="35"/>
      <c r="C493" s="36"/>
      <c r="D493" s="203" t="s">
        <v>191</v>
      </c>
      <c r="E493" s="36"/>
      <c r="F493" s="224" t="s">
        <v>1021</v>
      </c>
      <c r="G493" s="36"/>
      <c r="H493" s="36"/>
      <c r="I493" s="225"/>
      <c r="J493" s="36"/>
      <c r="K493" s="36"/>
      <c r="L493" s="39"/>
      <c r="M493" s="226"/>
      <c r="N493" s="227"/>
      <c r="O493" s="71"/>
      <c r="P493" s="71"/>
      <c r="Q493" s="71"/>
      <c r="R493" s="71"/>
      <c r="S493" s="71"/>
      <c r="T493" s="72"/>
      <c r="U493" s="34"/>
      <c r="V493" s="34"/>
      <c r="W493" s="34"/>
      <c r="X493" s="34"/>
      <c r="Y493" s="34"/>
      <c r="Z493" s="34"/>
      <c r="AA493" s="34"/>
      <c r="AB493" s="34"/>
      <c r="AC493" s="34"/>
      <c r="AD493" s="34"/>
      <c r="AE493" s="34"/>
      <c r="AT493" s="17" t="s">
        <v>191</v>
      </c>
      <c r="AU493" s="17" t="s">
        <v>88</v>
      </c>
    </row>
    <row r="494" spans="1:65" s="2" customFormat="1" ht="44.25" customHeight="1">
      <c r="A494" s="34"/>
      <c r="B494" s="35"/>
      <c r="C494" s="187" t="s">
        <v>1022</v>
      </c>
      <c r="D494" s="187" t="s">
        <v>165</v>
      </c>
      <c r="E494" s="188" t="s">
        <v>1023</v>
      </c>
      <c r="F494" s="189" t="s">
        <v>1024</v>
      </c>
      <c r="G494" s="190" t="s">
        <v>175</v>
      </c>
      <c r="H494" s="191">
        <v>1</v>
      </c>
      <c r="I494" s="192"/>
      <c r="J494" s="193">
        <f>ROUND(I494*H494,2)</f>
        <v>0</v>
      </c>
      <c r="K494" s="194"/>
      <c r="L494" s="39"/>
      <c r="M494" s="195" t="s">
        <v>1</v>
      </c>
      <c r="N494" s="196" t="s">
        <v>43</v>
      </c>
      <c r="O494" s="71"/>
      <c r="P494" s="197">
        <f>O494*H494</f>
        <v>0</v>
      </c>
      <c r="Q494" s="197">
        <v>0</v>
      </c>
      <c r="R494" s="197">
        <f>Q494*H494</f>
        <v>0</v>
      </c>
      <c r="S494" s="197">
        <v>2.8000000000000001E-2</v>
      </c>
      <c r="T494" s="198">
        <f>S494*H494</f>
        <v>2.8000000000000001E-2</v>
      </c>
      <c r="U494" s="34"/>
      <c r="V494" s="34"/>
      <c r="W494" s="34"/>
      <c r="X494" s="34"/>
      <c r="Y494" s="34"/>
      <c r="Z494" s="34"/>
      <c r="AA494" s="34"/>
      <c r="AB494" s="34"/>
      <c r="AC494" s="34"/>
      <c r="AD494" s="34"/>
      <c r="AE494" s="34"/>
      <c r="AR494" s="199" t="s">
        <v>256</v>
      </c>
      <c r="AT494" s="199" t="s">
        <v>165</v>
      </c>
      <c r="AU494" s="199" t="s">
        <v>88</v>
      </c>
      <c r="AY494" s="17" t="s">
        <v>163</v>
      </c>
      <c r="BE494" s="200">
        <f>IF(N494="základní",J494,0)</f>
        <v>0</v>
      </c>
      <c r="BF494" s="200">
        <f>IF(N494="snížená",J494,0)</f>
        <v>0</v>
      </c>
      <c r="BG494" s="200">
        <f>IF(N494="zákl. přenesená",J494,0)</f>
        <v>0</v>
      </c>
      <c r="BH494" s="200">
        <f>IF(N494="sníž. přenesená",J494,0)</f>
        <v>0</v>
      </c>
      <c r="BI494" s="200">
        <f>IF(N494="nulová",J494,0)</f>
        <v>0</v>
      </c>
      <c r="BJ494" s="17" t="s">
        <v>86</v>
      </c>
      <c r="BK494" s="200">
        <f>ROUND(I494*H494,2)</f>
        <v>0</v>
      </c>
      <c r="BL494" s="17" t="s">
        <v>256</v>
      </c>
      <c r="BM494" s="199" t="s">
        <v>1025</v>
      </c>
    </row>
    <row r="495" spans="1:65" s="2" customFormat="1" ht="29.25">
      <c r="A495" s="34"/>
      <c r="B495" s="35"/>
      <c r="C495" s="36"/>
      <c r="D495" s="203" t="s">
        <v>191</v>
      </c>
      <c r="E495" s="36"/>
      <c r="F495" s="224" t="s">
        <v>1021</v>
      </c>
      <c r="G495" s="36"/>
      <c r="H495" s="36"/>
      <c r="I495" s="225"/>
      <c r="J495" s="36"/>
      <c r="K495" s="36"/>
      <c r="L495" s="39"/>
      <c r="M495" s="226"/>
      <c r="N495" s="227"/>
      <c r="O495" s="71"/>
      <c r="P495" s="71"/>
      <c r="Q495" s="71"/>
      <c r="R495" s="71"/>
      <c r="S495" s="71"/>
      <c r="T495" s="72"/>
      <c r="U495" s="34"/>
      <c r="V495" s="34"/>
      <c r="W495" s="34"/>
      <c r="X495" s="34"/>
      <c r="Y495" s="34"/>
      <c r="Z495" s="34"/>
      <c r="AA495" s="34"/>
      <c r="AB495" s="34"/>
      <c r="AC495" s="34"/>
      <c r="AD495" s="34"/>
      <c r="AE495" s="34"/>
      <c r="AT495" s="17" t="s">
        <v>191</v>
      </c>
      <c r="AU495" s="17" t="s">
        <v>88</v>
      </c>
    </row>
    <row r="496" spans="1:65" s="2" customFormat="1" ht="44.25" customHeight="1">
      <c r="A496" s="34"/>
      <c r="B496" s="35"/>
      <c r="C496" s="187" t="s">
        <v>1026</v>
      </c>
      <c r="D496" s="187" t="s">
        <v>165</v>
      </c>
      <c r="E496" s="188" t="s">
        <v>1027</v>
      </c>
      <c r="F496" s="189" t="s">
        <v>1028</v>
      </c>
      <c r="G496" s="190" t="s">
        <v>175</v>
      </c>
      <c r="H496" s="191">
        <v>28</v>
      </c>
      <c r="I496" s="192"/>
      <c r="J496" s="193">
        <f>ROUND(I496*H496,2)</f>
        <v>0</v>
      </c>
      <c r="K496" s="194"/>
      <c r="L496" s="39"/>
      <c r="M496" s="195" t="s">
        <v>1</v>
      </c>
      <c r="N496" s="196" t="s">
        <v>43</v>
      </c>
      <c r="O496" s="71"/>
      <c r="P496" s="197">
        <f>O496*H496</f>
        <v>0</v>
      </c>
      <c r="Q496" s="197">
        <v>0</v>
      </c>
      <c r="R496" s="197">
        <f>Q496*H496</f>
        <v>0</v>
      </c>
      <c r="S496" s="197">
        <v>0</v>
      </c>
      <c r="T496" s="198">
        <f>S496*H496</f>
        <v>0</v>
      </c>
      <c r="U496" s="34"/>
      <c r="V496" s="34"/>
      <c r="W496" s="34"/>
      <c r="X496" s="34"/>
      <c r="Y496" s="34"/>
      <c r="Z496" s="34"/>
      <c r="AA496" s="34"/>
      <c r="AB496" s="34"/>
      <c r="AC496" s="34"/>
      <c r="AD496" s="34"/>
      <c r="AE496" s="34"/>
      <c r="AR496" s="199" t="s">
        <v>256</v>
      </c>
      <c r="AT496" s="199" t="s">
        <v>165</v>
      </c>
      <c r="AU496" s="199" t="s">
        <v>88</v>
      </c>
      <c r="AY496" s="17" t="s">
        <v>163</v>
      </c>
      <c r="BE496" s="200">
        <f>IF(N496="základní",J496,0)</f>
        <v>0</v>
      </c>
      <c r="BF496" s="200">
        <f>IF(N496="snížená",J496,0)</f>
        <v>0</v>
      </c>
      <c r="BG496" s="200">
        <f>IF(N496="zákl. přenesená",J496,0)</f>
        <v>0</v>
      </c>
      <c r="BH496" s="200">
        <f>IF(N496="sníž. přenesená",J496,0)</f>
        <v>0</v>
      </c>
      <c r="BI496" s="200">
        <f>IF(N496="nulová",J496,0)</f>
        <v>0</v>
      </c>
      <c r="BJ496" s="17" t="s">
        <v>86</v>
      </c>
      <c r="BK496" s="200">
        <f>ROUND(I496*H496,2)</f>
        <v>0</v>
      </c>
      <c r="BL496" s="17" t="s">
        <v>256</v>
      </c>
      <c r="BM496" s="199" t="s">
        <v>1029</v>
      </c>
    </row>
    <row r="497" spans="1:65" s="2" customFormat="1" ht="24.2" customHeight="1">
      <c r="A497" s="34"/>
      <c r="B497" s="35"/>
      <c r="C497" s="187" t="s">
        <v>1030</v>
      </c>
      <c r="D497" s="187" t="s">
        <v>165</v>
      </c>
      <c r="E497" s="188" t="s">
        <v>1031</v>
      </c>
      <c r="F497" s="189" t="s">
        <v>1032</v>
      </c>
      <c r="G497" s="190" t="s">
        <v>175</v>
      </c>
      <c r="H497" s="191">
        <v>33</v>
      </c>
      <c r="I497" s="192"/>
      <c r="J497" s="193">
        <f>ROUND(I497*H497,2)</f>
        <v>0</v>
      </c>
      <c r="K497" s="194"/>
      <c r="L497" s="39"/>
      <c r="M497" s="195" t="s">
        <v>1</v>
      </c>
      <c r="N497" s="196" t="s">
        <v>43</v>
      </c>
      <c r="O497" s="71"/>
      <c r="P497" s="197">
        <f>O497*H497</f>
        <v>0</v>
      </c>
      <c r="Q497" s="197">
        <v>0</v>
      </c>
      <c r="R497" s="197">
        <f>Q497*H497</f>
        <v>0</v>
      </c>
      <c r="S497" s="197">
        <v>0</v>
      </c>
      <c r="T497" s="198">
        <f>S497*H497</f>
        <v>0</v>
      </c>
      <c r="U497" s="34"/>
      <c r="V497" s="34"/>
      <c r="W497" s="34"/>
      <c r="X497" s="34"/>
      <c r="Y497" s="34"/>
      <c r="Z497" s="34"/>
      <c r="AA497" s="34"/>
      <c r="AB497" s="34"/>
      <c r="AC497" s="34"/>
      <c r="AD497" s="34"/>
      <c r="AE497" s="34"/>
      <c r="AR497" s="199" t="s">
        <v>256</v>
      </c>
      <c r="AT497" s="199" t="s">
        <v>165</v>
      </c>
      <c r="AU497" s="199" t="s">
        <v>88</v>
      </c>
      <c r="AY497" s="17" t="s">
        <v>163</v>
      </c>
      <c r="BE497" s="200">
        <f>IF(N497="základní",J497,0)</f>
        <v>0</v>
      </c>
      <c r="BF497" s="200">
        <f>IF(N497="snížená",J497,0)</f>
        <v>0</v>
      </c>
      <c r="BG497" s="200">
        <f>IF(N497="zákl. přenesená",J497,0)</f>
        <v>0</v>
      </c>
      <c r="BH497" s="200">
        <f>IF(N497="sníž. přenesená",J497,0)</f>
        <v>0</v>
      </c>
      <c r="BI497" s="200">
        <f>IF(N497="nulová",J497,0)</f>
        <v>0</v>
      </c>
      <c r="BJ497" s="17" t="s">
        <v>86</v>
      </c>
      <c r="BK497" s="200">
        <f>ROUND(I497*H497,2)</f>
        <v>0</v>
      </c>
      <c r="BL497" s="17" t="s">
        <v>256</v>
      </c>
      <c r="BM497" s="199" t="s">
        <v>1033</v>
      </c>
    </row>
    <row r="498" spans="1:65" s="13" customFormat="1" ht="11.25">
      <c r="B498" s="201"/>
      <c r="C498" s="202"/>
      <c r="D498" s="203" t="s">
        <v>171</v>
      </c>
      <c r="E498" s="204" t="s">
        <v>1</v>
      </c>
      <c r="F498" s="205" t="s">
        <v>1034</v>
      </c>
      <c r="G498" s="202"/>
      <c r="H498" s="206">
        <v>31</v>
      </c>
      <c r="I498" s="207"/>
      <c r="J498" s="202"/>
      <c r="K498" s="202"/>
      <c r="L498" s="208"/>
      <c r="M498" s="209"/>
      <c r="N498" s="210"/>
      <c r="O498" s="210"/>
      <c r="P498" s="210"/>
      <c r="Q498" s="210"/>
      <c r="R498" s="210"/>
      <c r="S498" s="210"/>
      <c r="T498" s="211"/>
      <c r="AT498" s="212" t="s">
        <v>171</v>
      </c>
      <c r="AU498" s="212" t="s">
        <v>88</v>
      </c>
      <c r="AV498" s="13" t="s">
        <v>88</v>
      </c>
      <c r="AW498" s="13" t="s">
        <v>34</v>
      </c>
      <c r="AX498" s="13" t="s">
        <v>78</v>
      </c>
      <c r="AY498" s="212" t="s">
        <v>163</v>
      </c>
    </row>
    <row r="499" spans="1:65" s="13" customFormat="1" ht="11.25">
      <c r="B499" s="201"/>
      <c r="C499" s="202"/>
      <c r="D499" s="203" t="s">
        <v>171</v>
      </c>
      <c r="E499" s="204" t="s">
        <v>1</v>
      </c>
      <c r="F499" s="205" t="s">
        <v>1035</v>
      </c>
      <c r="G499" s="202"/>
      <c r="H499" s="206">
        <v>2</v>
      </c>
      <c r="I499" s="207"/>
      <c r="J499" s="202"/>
      <c r="K499" s="202"/>
      <c r="L499" s="208"/>
      <c r="M499" s="209"/>
      <c r="N499" s="210"/>
      <c r="O499" s="210"/>
      <c r="P499" s="210"/>
      <c r="Q499" s="210"/>
      <c r="R499" s="210"/>
      <c r="S499" s="210"/>
      <c r="T499" s="211"/>
      <c r="AT499" s="212" t="s">
        <v>171</v>
      </c>
      <c r="AU499" s="212" t="s">
        <v>88</v>
      </c>
      <c r="AV499" s="13" t="s">
        <v>88</v>
      </c>
      <c r="AW499" s="13" t="s">
        <v>34</v>
      </c>
      <c r="AX499" s="13" t="s">
        <v>78</v>
      </c>
      <c r="AY499" s="212" t="s">
        <v>163</v>
      </c>
    </row>
    <row r="500" spans="1:65" s="14" customFormat="1" ht="11.25">
      <c r="B500" s="228"/>
      <c r="C500" s="229"/>
      <c r="D500" s="203" t="s">
        <v>171</v>
      </c>
      <c r="E500" s="230" t="s">
        <v>1</v>
      </c>
      <c r="F500" s="231" t="s">
        <v>209</v>
      </c>
      <c r="G500" s="229"/>
      <c r="H500" s="232">
        <v>33</v>
      </c>
      <c r="I500" s="233"/>
      <c r="J500" s="229"/>
      <c r="K500" s="229"/>
      <c r="L500" s="234"/>
      <c r="M500" s="235"/>
      <c r="N500" s="236"/>
      <c r="O500" s="236"/>
      <c r="P500" s="236"/>
      <c r="Q500" s="236"/>
      <c r="R500" s="236"/>
      <c r="S500" s="236"/>
      <c r="T500" s="237"/>
      <c r="AT500" s="238" t="s">
        <v>171</v>
      </c>
      <c r="AU500" s="238" t="s">
        <v>88</v>
      </c>
      <c r="AV500" s="14" t="s">
        <v>169</v>
      </c>
      <c r="AW500" s="14" t="s">
        <v>34</v>
      </c>
      <c r="AX500" s="14" t="s">
        <v>86</v>
      </c>
      <c r="AY500" s="238" t="s">
        <v>163</v>
      </c>
    </row>
    <row r="501" spans="1:65" s="2" customFormat="1" ht="24.2" customHeight="1">
      <c r="A501" s="34"/>
      <c r="B501" s="35"/>
      <c r="C501" s="213" t="s">
        <v>1036</v>
      </c>
      <c r="D501" s="213" t="s">
        <v>186</v>
      </c>
      <c r="E501" s="214" t="s">
        <v>1037</v>
      </c>
      <c r="F501" s="215" t="s">
        <v>1038</v>
      </c>
      <c r="G501" s="216" t="s">
        <v>175</v>
      </c>
      <c r="H501" s="217">
        <v>2</v>
      </c>
      <c r="I501" s="218"/>
      <c r="J501" s="219">
        <f t="shared" ref="J501:J517" si="60">ROUND(I501*H501,2)</f>
        <v>0</v>
      </c>
      <c r="K501" s="220"/>
      <c r="L501" s="221"/>
      <c r="M501" s="222" t="s">
        <v>1</v>
      </c>
      <c r="N501" s="223" t="s">
        <v>43</v>
      </c>
      <c r="O501" s="71"/>
      <c r="P501" s="197">
        <f t="shared" ref="P501:P517" si="61">O501*H501</f>
        <v>0</v>
      </c>
      <c r="Q501" s="197">
        <v>1.7000000000000001E-2</v>
      </c>
      <c r="R501" s="197">
        <f t="shared" ref="R501:R517" si="62">Q501*H501</f>
        <v>3.4000000000000002E-2</v>
      </c>
      <c r="S501" s="197">
        <v>0</v>
      </c>
      <c r="T501" s="198">
        <f t="shared" ref="T501:T517" si="63">S501*H501</f>
        <v>0</v>
      </c>
      <c r="U501" s="34"/>
      <c r="V501" s="34"/>
      <c r="W501" s="34"/>
      <c r="X501" s="34"/>
      <c r="Y501" s="34"/>
      <c r="Z501" s="34"/>
      <c r="AA501" s="34"/>
      <c r="AB501" s="34"/>
      <c r="AC501" s="34"/>
      <c r="AD501" s="34"/>
      <c r="AE501" s="34"/>
      <c r="AR501" s="199" t="s">
        <v>366</v>
      </c>
      <c r="AT501" s="199" t="s">
        <v>186</v>
      </c>
      <c r="AU501" s="199" t="s">
        <v>88</v>
      </c>
      <c r="AY501" s="17" t="s">
        <v>163</v>
      </c>
      <c r="BE501" s="200">
        <f t="shared" ref="BE501:BE517" si="64">IF(N501="základní",J501,0)</f>
        <v>0</v>
      </c>
      <c r="BF501" s="200">
        <f t="shared" ref="BF501:BF517" si="65">IF(N501="snížená",J501,0)</f>
        <v>0</v>
      </c>
      <c r="BG501" s="200">
        <f t="shared" ref="BG501:BG517" si="66">IF(N501="zákl. přenesená",J501,0)</f>
        <v>0</v>
      </c>
      <c r="BH501" s="200">
        <f t="shared" ref="BH501:BH517" si="67">IF(N501="sníž. přenesená",J501,0)</f>
        <v>0</v>
      </c>
      <c r="BI501" s="200">
        <f t="shared" ref="BI501:BI517" si="68">IF(N501="nulová",J501,0)</f>
        <v>0</v>
      </c>
      <c r="BJ501" s="17" t="s">
        <v>86</v>
      </c>
      <c r="BK501" s="200">
        <f t="shared" ref="BK501:BK517" si="69">ROUND(I501*H501,2)</f>
        <v>0</v>
      </c>
      <c r="BL501" s="17" t="s">
        <v>256</v>
      </c>
      <c r="BM501" s="199" t="s">
        <v>1039</v>
      </c>
    </row>
    <row r="502" spans="1:65" s="2" customFormat="1" ht="24.2" customHeight="1">
      <c r="A502" s="34"/>
      <c r="B502" s="35"/>
      <c r="C502" s="213" t="s">
        <v>1040</v>
      </c>
      <c r="D502" s="213" t="s">
        <v>186</v>
      </c>
      <c r="E502" s="214" t="s">
        <v>1041</v>
      </c>
      <c r="F502" s="215" t="s">
        <v>1042</v>
      </c>
      <c r="G502" s="216" t="s">
        <v>175</v>
      </c>
      <c r="H502" s="217">
        <v>2</v>
      </c>
      <c r="I502" s="218"/>
      <c r="J502" s="219">
        <f t="shared" si="60"/>
        <v>0</v>
      </c>
      <c r="K502" s="220"/>
      <c r="L502" s="221"/>
      <c r="M502" s="222" t="s">
        <v>1</v>
      </c>
      <c r="N502" s="223" t="s">
        <v>43</v>
      </c>
      <c r="O502" s="71"/>
      <c r="P502" s="197">
        <f t="shared" si="61"/>
        <v>0</v>
      </c>
      <c r="Q502" s="197">
        <v>2.0500000000000001E-2</v>
      </c>
      <c r="R502" s="197">
        <f t="shared" si="62"/>
        <v>4.1000000000000002E-2</v>
      </c>
      <c r="S502" s="197">
        <v>0</v>
      </c>
      <c r="T502" s="198">
        <f t="shared" si="63"/>
        <v>0</v>
      </c>
      <c r="U502" s="34"/>
      <c r="V502" s="34"/>
      <c r="W502" s="34"/>
      <c r="X502" s="34"/>
      <c r="Y502" s="34"/>
      <c r="Z502" s="34"/>
      <c r="AA502" s="34"/>
      <c r="AB502" s="34"/>
      <c r="AC502" s="34"/>
      <c r="AD502" s="34"/>
      <c r="AE502" s="34"/>
      <c r="AR502" s="199" t="s">
        <v>366</v>
      </c>
      <c r="AT502" s="199" t="s">
        <v>186</v>
      </c>
      <c r="AU502" s="199" t="s">
        <v>88</v>
      </c>
      <c r="AY502" s="17" t="s">
        <v>163</v>
      </c>
      <c r="BE502" s="200">
        <f t="shared" si="64"/>
        <v>0</v>
      </c>
      <c r="BF502" s="200">
        <f t="shared" si="65"/>
        <v>0</v>
      </c>
      <c r="BG502" s="200">
        <f t="shared" si="66"/>
        <v>0</v>
      </c>
      <c r="BH502" s="200">
        <f t="shared" si="67"/>
        <v>0</v>
      </c>
      <c r="BI502" s="200">
        <f t="shared" si="68"/>
        <v>0</v>
      </c>
      <c r="BJ502" s="17" t="s">
        <v>86</v>
      </c>
      <c r="BK502" s="200">
        <f t="shared" si="69"/>
        <v>0</v>
      </c>
      <c r="BL502" s="17" t="s">
        <v>256</v>
      </c>
      <c r="BM502" s="199" t="s">
        <v>1043</v>
      </c>
    </row>
    <row r="503" spans="1:65" s="2" customFormat="1" ht="24.2" customHeight="1">
      <c r="A503" s="34"/>
      <c r="B503" s="35"/>
      <c r="C503" s="213" t="s">
        <v>1044</v>
      </c>
      <c r="D503" s="213" t="s">
        <v>186</v>
      </c>
      <c r="E503" s="214" t="s">
        <v>1045</v>
      </c>
      <c r="F503" s="215" t="s">
        <v>1046</v>
      </c>
      <c r="G503" s="216" t="s">
        <v>175</v>
      </c>
      <c r="H503" s="217">
        <v>15</v>
      </c>
      <c r="I503" s="218"/>
      <c r="J503" s="219">
        <f t="shared" si="60"/>
        <v>0</v>
      </c>
      <c r="K503" s="220"/>
      <c r="L503" s="221"/>
      <c r="M503" s="222" t="s">
        <v>1</v>
      </c>
      <c r="N503" s="223" t="s">
        <v>43</v>
      </c>
      <c r="O503" s="71"/>
      <c r="P503" s="197">
        <f t="shared" si="61"/>
        <v>0</v>
      </c>
      <c r="Q503" s="197">
        <v>1.95E-2</v>
      </c>
      <c r="R503" s="197">
        <f t="shared" si="62"/>
        <v>0.29249999999999998</v>
      </c>
      <c r="S503" s="197">
        <v>0</v>
      </c>
      <c r="T503" s="198">
        <f t="shared" si="63"/>
        <v>0</v>
      </c>
      <c r="U503" s="34"/>
      <c r="V503" s="34"/>
      <c r="W503" s="34"/>
      <c r="X503" s="34"/>
      <c r="Y503" s="34"/>
      <c r="Z503" s="34"/>
      <c r="AA503" s="34"/>
      <c r="AB503" s="34"/>
      <c r="AC503" s="34"/>
      <c r="AD503" s="34"/>
      <c r="AE503" s="34"/>
      <c r="AR503" s="199" t="s">
        <v>366</v>
      </c>
      <c r="AT503" s="199" t="s">
        <v>186</v>
      </c>
      <c r="AU503" s="199" t="s">
        <v>88</v>
      </c>
      <c r="AY503" s="17" t="s">
        <v>163</v>
      </c>
      <c r="BE503" s="200">
        <f t="shared" si="64"/>
        <v>0</v>
      </c>
      <c r="BF503" s="200">
        <f t="shared" si="65"/>
        <v>0</v>
      </c>
      <c r="BG503" s="200">
        <f t="shared" si="66"/>
        <v>0</v>
      </c>
      <c r="BH503" s="200">
        <f t="shared" si="67"/>
        <v>0</v>
      </c>
      <c r="BI503" s="200">
        <f t="shared" si="68"/>
        <v>0</v>
      </c>
      <c r="BJ503" s="17" t="s">
        <v>86</v>
      </c>
      <c r="BK503" s="200">
        <f t="shared" si="69"/>
        <v>0</v>
      </c>
      <c r="BL503" s="17" t="s">
        <v>256</v>
      </c>
      <c r="BM503" s="199" t="s">
        <v>1047</v>
      </c>
    </row>
    <row r="504" spans="1:65" s="2" customFormat="1" ht="24.2" customHeight="1">
      <c r="A504" s="34"/>
      <c r="B504" s="35"/>
      <c r="C504" s="213" t="s">
        <v>1048</v>
      </c>
      <c r="D504" s="213" t="s">
        <v>186</v>
      </c>
      <c r="E504" s="214" t="s">
        <v>1049</v>
      </c>
      <c r="F504" s="215" t="s">
        <v>1050</v>
      </c>
      <c r="G504" s="216" t="s">
        <v>175</v>
      </c>
      <c r="H504" s="217">
        <v>12</v>
      </c>
      <c r="I504" s="218"/>
      <c r="J504" s="219">
        <f t="shared" si="60"/>
        <v>0</v>
      </c>
      <c r="K504" s="220"/>
      <c r="L504" s="221"/>
      <c r="M504" s="222" t="s">
        <v>1</v>
      </c>
      <c r="N504" s="223" t="s">
        <v>43</v>
      </c>
      <c r="O504" s="71"/>
      <c r="P504" s="197">
        <f t="shared" si="61"/>
        <v>0</v>
      </c>
      <c r="Q504" s="197">
        <v>1.7500000000000002E-2</v>
      </c>
      <c r="R504" s="197">
        <f t="shared" si="62"/>
        <v>0.21000000000000002</v>
      </c>
      <c r="S504" s="197">
        <v>0</v>
      </c>
      <c r="T504" s="198">
        <f t="shared" si="63"/>
        <v>0</v>
      </c>
      <c r="U504" s="34"/>
      <c r="V504" s="34"/>
      <c r="W504" s="34"/>
      <c r="X504" s="34"/>
      <c r="Y504" s="34"/>
      <c r="Z504" s="34"/>
      <c r="AA504" s="34"/>
      <c r="AB504" s="34"/>
      <c r="AC504" s="34"/>
      <c r="AD504" s="34"/>
      <c r="AE504" s="34"/>
      <c r="AR504" s="199" t="s">
        <v>366</v>
      </c>
      <c r="AT504" s="199" t="s">
        <v>186</v>
      </c>
      <c r="AU504" s="199" t="s">
        <v>88</v>
      </c>
      <c r="AY504" s="17" t="s">
        <v>163</v>
      </c>
      <c r="BE504" s="200">
        <f t="shared" si="64"/>
        <v>0</v>
      </c>
      <c r="BF504" s="200">
        <f t="shared" si="65"/>
        <v>0</v>
      </c>
      <c r="BG504" s="200">
        <f t="shared" si="66"/>
        <v>0</v>
      </c>
      <c r="BH504" s="200">
        <f t="shared" si="67"/>
        <v>0</v>
      </c>
      <c r="BI504" s="200">
        <f t="shared" si="68"/>
        <v>0</v>
      </c>
      <c r="BJ504" s="17" t="s">
        <v>86</v>
      </c>
      <c r="BK504" s="200">
        <f t="shared" si="69"/>
        <v>0</v>
      </c>
      <c r="BL504" s="17" t="s">
        <v>256</v>
      </c>
      <c r="BM504" s="199" t="s">
        <v>1051</v>
      </c>
    </row>
    <row r="505" spans="1:65" s="2" customFormat="1" ht="24.2" customHeight="1">
      <c r="A505" s="34"/>
      <c r="B505" s="35"/>
      <c r="C505" s="213" t="s">
        <v>1052</v>
      </c>
      <c r="D505" s="213" t="s">
        <v>186</v>
      </c>
      <c r="E505" s="214" t="s">
        <v>1053</v>
      </c>
      <c r="F505" s="215" t="s">
        <v>1054</v>
      </c>
      <c r="G505" s="216" t="s">
        <v>175</v>
      </c>
      <c r="H505" s="217">
        <v>2</v>
      </c>
      <c r="I505" s="218"/>
      <c r="J505" s="219">
        <f t="shared" si="60"/>
        <v>0</v>
      </c>
      <c r="K505" s="220"/>
      <c r="L505" s="221"/>
      <c r="M505" s="222" t="s">
        <v>1</v>
      </c>
      <c r="N505" s="223" t="s">
        <v>43</v>
      </c>
      <c r="O505" s="71"/>
      <c r="P505" s="197">
        <f t="shared" si="61"/>
        <v>0</v>
      </c>
      <c r="Q505" s="197">
        <v>1.6E-2</v>
      </c>
      <c r="R505" s="197">
        <f t="shared" si="62"/>
        <v>3.2000000000000001E-2</v>
      </c>
      <c r="S505" s="197">
        <v>0</v>
      </c>
      <c r="T505" s="198">
        <f t="shared" si="63"/>
        <v>0</v>
      </c>
      <c r="U505" s="34"/>
      <c r="V505" s="34"/>
      <c r="W505" s="34"/>
      <c r="X505" s="34"/>
      <c r="Y505" s="34"/>
      <c r="Z505" s="34"/>
      <c r="AA505" s="34"/>
      <c r="AB505" s="34"/>
      <c r="AC505" s="34"/>
      <c r="AD505" s="34"/>
      <c r="AE505" s="34"/>
      <c r="AR505" s="199" t="s">
        <v>366</v>
      </c>
      <c r="AT505" s="199" t="s">
        <v>186</v>
      </c>
      <c r="AU505" s="199" t="s">
        <v>88</v>
      </c>
      <c r="AY505" s="17" t="s">
        <v>163</v>
      </c>
      <c r="BE505" s="200">
        <f t="shared" si="64"/>
        <v>0</v>
      </c>
      <c r="BF505" s="200">
        <f t="shared" si="65"/>
        <v>0</v>
      </c>
      <c r="BG505" s="200">
        <f t="shared" si="66"/>
        <v>0</v>
      </c>
      <c r="BH505" s="200">
        <f t="shared" si="67"/>
        <v>0</v>
      </c>
      <c r="BI505" s="200">
        <f t="shared" si="68"/>
        <v>0</v>
      </c>
      <c r="BJ505" s="17" t="s">
        <v>86</v>
      </c>
      <c r="BK505" s="200">
        <f t="shared" si="69"/>
        <v>0</v>
      </c>
      <c r="BL505" s="17" t="s">
        <v>256</v>
      </c>
      <c r="BM505" s="199" t="s">
        <v>1055</v>
      </c>
    </row>
    <row r="506" spans="1:65" s="2" customFormat="1" ht="24.2" customHeight="1">
      <c r="A506" s="34"/>
      <c r="B506" s="35"/>
      <c r="C506" s="187" t="s">
        <v>1056</v>
      </c>
      <c r="D506" s="187" t="s">
        <v>165</v>
      </c>
      <c r="E506" s="188" t="s">
        <v>1057</v>
      </c>
      <c r="F506" s="189" t="s">
        <v>1058</v>
      </c>
      <c r="G506" s="190" t="s">
        <v>175</v>
      </c>
      <c r="H506" s="191">
        <v>1</v>
      </c>
      <c r="I506" s="192"/>
      <c r="J506" s="193">
        <f t="shared" si="60"/>
        <v>0</v>
      </c>
      <c r="K506" s="194"/>
      <c r="L506" s="39"/>
      <c r="M506" s="195" t="s">
        <v>1</v>
      </c>
      <c r="N506" s="196" t="s">
        <v>43</v>
      </c>
      <c r="O506" s="71"/>
      <c r="P506" s="197">
        <f t="shared" si="61"/>
        <v>0</v>
      </c>
      <c r="Q506" s="197">
        <v>0</v>
      </c>
      <c r="R506" s="197">
        <f t="shared" si="62"/>
        <v>0</v>
      </c>
      <c r="S506" s="197">
        <v>0</v>
      </c>
      <c r="T506" s="198">
        <f t="shared" si="63"/>
        <v>0</v>
      </c>
      <c r="U506" s="34"/>
      <c r="V506" s="34"/>
      <c r="W506" s="34"/>
      <c r="X506" s="34"/>
      <c r="Y506" s="34"/>
      <c r="Z506" s="34"/>
      <c r="AA506" s="34"/>
      <c r="AB506" s="34"/>
      <c r="AC506" s="34"/>
      <c r="AD506" s="34"/>
      <c r="AE506" s="34"/>
      <c r="AR506" s="199" t="s">
        <v>169</v>
      </c>
      <c r="AT506" s="199" t="s">
        <v>165</v>
      </c>
      <c r="AU506" s="199" t="s">
        <v>88</v>
      </c>
      <c r="AY506" s="17" t="s">
        <v>163</v>
      </c>
      <c r="BE506" s="200">
        <f t="shared" si="64"/>
        <v>0</v>
      </c>
      <c r="BF506" s="200">
        <f t="shared" si="65"/>
        <v>0</v>
      </c>
      <c r="BG506" s="200">
        <f t="shared" si="66"/>
        <v>0</v>
      </c>
      <c r="BH506" s="200">
        <f t="shared" si="67"/>
        <v>0</v>
      </c>
      <c r="BI506" s="200">
        <f t="shared" si="68"/>
        <v>0</v>
      </c>
      <c r="BJ506" s="17" t="s">
        <v>86</v>
      </c>
      <c r="BK506" s="200">
        <f t="shared" si="69"/>
        <v>0</v>
      </c>
      <c r="BL506" s="17" t="s">
        <v>169</v>
      </c>
      <c r="BM506" s="199" t="s">
        <v>1059</v>
      </c>
    </row>
    <row r="507" spans="1:65" s="2" customFormat="1" ht="24.2" customHeight="1">
      <c r="A507" s="34"/>
      <c r="B507" s="35"/>
      <c r="C507" s="213" t="s">
        <v>1060</v>
      </c>
      <c r="D507" s="213" t="s">
        <v>186</v>
      </c>
      <c r="E507" s="214" t="s">
        <v>1061</v>
      </c>
      <c r="F507" s="215" t="s">
        <v>1062</v>
      </c>
      <c r="G507" s="216" t="s">
        <v>175</v>
      </c>
      <c r="H507" s="217">
        <v>1</v>
      </c>
      <c r="I507" s="218"/>
      <c r="J507" s="219">
        <f t="shared" si="60"/>
        <v>0</v>
      </c>
      <c r="K507" s="220"/>
      <c r="L507" s="221"/>
      <c r="M507" s="222" t="s">
        <v>1</v>
      </c>
      <c r="N507" s="223" t="s">
        <v>43</v>
      </c>
      <c r="O507" s="71"/>
      <c r="P507" s="197">
        <f t="shared" si="61"/>
        <v>0</v>
      </c>
      <c r="Q507" s="197">
        <v>6.5000000000000002E-2</v>
      </c>
      <c r="R507" s="197">
        <f t="shared" si="62"/>
        <v>6.5000000000000002E-2</v>
      </c>
      <c r="S507" s="197">
        <v>0</v>
      </c>
      <c r="T507" s="198">
        <f t="shared" si="63"/>
        <v>0</v>
      </c>
      <c r="U507" s="34"/>
      <c r="V507" s="34"/>
      <c r="W507" s="34"/>
      <c r="X507" s="34"/>
      <c r="Y507" s="34"/>
      <c r="Z507" s="34"/>
      <c r="AA507" s="34"/>
      <c r="AB507" s="34"/>
      <c r="AC507" s="34"/>
      <c r="AD507" s="34"/>
      <c r="AE507" s="34"/>
      <c r="AR507" s="199" t="s">
        <v>189</v>
      </c>
      <c r="AT507" s="199" t="s">
        <v>186</v>
      </c>
      <c r="AU507" s="199" t="s">
        <v>88</v>
      </c>
      <c r="AY507" s="17" t="s">
        <v>163</v>
      </c>
      <c r="BE507" s="200">
        <f t="shared" si="64"/>
        <v>0</v>
      </c>
      <c r="BF507" s="200">
        <f t="shared" si="65"/>
        <v>0</v>
      </c>
      <c r="BG507" s="200">
        <f t="shared" si="66"/>
        <v>0</v>
      </c>
      <c r="BH507" s="200">
        <f t="shared" si="67"/>
        <v>0</v>
      </c>
      <c r="BI507" s="200">
        <f t="shared" si="68"/>
        <v>0</v>
      </c>
      <c r="BJ507" s="17" t="s">
        <v>86</v>
      </c>
      <c r="BK507" s="200">
        <f t="shared" si="69"/>
        <v>0</v>
      </c>
      <c r="BL507" s="17" t="s">
        <v>169</v>
      </c>
      <c r="BM507" s="199" t="s">
        <v>1063</v>
      </c>
    </row>
    <row r="508" spans="1:65" s="2" customFormat="1" ht="24.2" customHeight="1">
      <c r="A508" s="34"/>
      <c r="B508" s="35"/>
      <c r="C508" s="187" t="s">
        <v>1064</v>
      </c>
      <c r="D508" s="187" t="s">
        <v>165</v>
      </c>
      <c r="E508" s="188" t="s">
        <v>1065</v>
      </c>
      <c r="F508" s="189" t="s">
        <v>1066</v>
      </c>
      <c r="G508" s="190" t="s">
        <v>175</v>
      </c>
      <c r="H508" s="191">
        <v>1</v>
      </c>
      <c r="I508" s="192"/>
      <c r="J508" s="193">
        <f t="shared" si="60"/>
        <v>0</v>
      </c>
      <c r="K508" s="194"/>
      <c r="L508" s="39"/>
      <c r="M508" s="195" t="s">
        <v>1</v>
      </c>
      <c r="N508" s="196" t="s">
        <v>43</v>
      </c>
      <c r="O508" s="71"/>
      <c r="P508" s="197">
        <f t="shared" si="61"/>
        <v>0</v>
      </c>
      <c r="Q508" s="197">
        <v>0</v>
      </c>
      <c r="R508" s="197">
        <f t="shared" si="62"/>
        <v>0</v>
      </c>
      <c r="S508" s="197">
        <v>0</v>
      </c>
      <c r="T508" s="198">
        <f t="shared" si="63"/>
        <v>0</v>
      </c>
      <c r="U508" s="34"/>
      <c r="V508" s="34"/>
      <c r="W508" s="34"/>
      <c r="X508" s="34"/>
      <c r="Y508" s="34"/>
      <c r="Z508" s="34"/>
      <c r="AA508" s="34"/>
      <c r="AB508" s="34"/>
      <c r="AC508" s="34"/>
      <c r="AD508" s="34"/>
      <c r="AE508" s="34"/>
      <c r="AR508" s="199" t="s">
        <v>256</v>
      </c>
      <c r="AT508" s="199" t="s">
        <v>165</v>
      </c>
      <c r="AU508" s="199" t="s">
        <v>88</v>
      </c>
      <c r="AY508" s="17" t="s">
        <v>163</v>
      </c>
      <c r="BE508" s="200">
        <f t="shared" si="64"/>
        <v>0</v>
      </c>
      <c r="BF508" s="200">
        <f t="shared" si="65"/>
        <v>0</v>
      </c>
      <c r="BG508" s="200">
        <f t="shared" si="66"/>
        <v>0</v>
      </c>
      <c r="BH508" s="200">
        <f t="shared" si="67"/>
        <v>0</v>
      </c>
      <c r="BI508" s="200">
        <f t="shared" si="68"/>
        <v>0</v>
      </c>
      <c r="BJ508" s="17" t="s">
        <v>86</v>
      </c>
      <c r="BK508" s="200">
        <f t="shared" si="69"/>
        <v>0</v>
      </c>
      <c r="BL508" s="17" t="s">
        <v>256</v>
      </c>
      <c r="BM508" s="199" t="s">
        <v>1067</v>
      </c>
    </row>
    <row r="509" spans="1:65" s="2" customFormat="1" ht="21.75" customHeight="1">
      <c r="A509" s="34"/>
      <c r="B509" s="35"/>
      <c r="C509" s="213" t="s">
        <v>1068</v>
      </c>
      <c r="D509" s="213" t="s">
        <v>186</v>
      </c>
      <c r="E509" s="214" t="s">
        <v>1069</v>
      </c>
      <c r="F509" s="215" t="s">
        <v>1070</v>
      </c>
      <c r="G509" s="216" t="s">
        <v>175</v>
      </c>
      <c r="H509" s="217">
        <v>1</v>
      </c>
      <c r="I509" s="218"/>
      <c r="J509" s="219">
        <f t="shared" si="60"/>
        <v>0</v>
      </c>
      <c r="K509" s="220"/>
      <c r="L509" s="221"/>
      <c r="M509" s="222" t="s">
        <v>1</v>
      </c>
      <c r="N509" s="223" t="s">
        <v>43</v>
      </c>
      <c r="O509" s="71"/>
      <c r="P509" s="197">
        <f t="shared" si="61"/>
        <v>0</v>
      </c>
      <c r="Q509" s="197">
        <v>4.7000000000000002E-3</v>
      </c>
      <c r="R509" s="197">
        <f t="shared" si="62"/>
        <v>4.7000000000000002E-3</v>
      </c>
      <c r="S509" s="197">
        <v>0</v>
      </c>
      <c r="T509" s="198">
        <f t="shared" si="63"/>
        <v>0</v>
      </c>
      <c r="U509" s="34"/>
      <c r="V509" s="34"/>
      <c r="W509" s="34"/>
      <c r="X509" s="34"/>
      <c r="Y509" s="34"/>
      <c r="Z509" s="34"/>
      <c r="AA509" s="34"/>
      <c r="AB509" s="34"/>
      <c r="AC509" s="34"/>
      <c r="AD509" s="34"/>
      <c r="AE509" s="34"/>
      <c r="AR509" s="199" t="s">
        <v>366</v>
      </c>
      <c r="AT509" s="199" t="s">
        <v>186</v>
      </c>
      <c r="AU509" s="199" t="s">
        <v>88</v>
      </c>
      <c r="AY509" s="17" t="s">
        <v>163</v>
      </c>
      <c r="BE509" s="200">
        <f t="shared" si="64"/>
        <v>0</v>
      </c>
      <c r="BF509" s="200">
        <f t="shared" si="65"/>
        <v>0</v>
      </c>
      <c r="BG509" s="200">
        <f t="shared" si="66"/>
        <v>0</v>
      </c>
      <c r="BH509" s="200">
        <f t="shared" si="67"/>
        <v>0</v>
      </c>
      <c r="BI509" s="200">
        <f t="shared" si="68"/>
        <v>0</v>
      </c>
      <c r="BJ509" s="17" t="s">
        <v>86</v>
      </c>
      <c r="BK509" s="200">
        <f t="shared" si="69"/>
        <v>0</v>
      </c>
      <c r="BL509" s="17" t="s">
        <v>256</v>
      </c>
      <c r="BM509" s="199" t="s">
        <v>1071</v>
      </c>
    </row>
    <row r="510" spans="1:65" s="2" customFormat="1" ht="16.5" customHeight="1">
      <c r="A510" s="34"/>
      <c r="B510" s="35"/>
      <c r="C510" s="187" t="s">
        <v>1072</v>
      </c>
      <c r="D510" s="187" t="s">
        <v>165</v>
      </c>
      <c r="E510" s="188" t="s">
        <v>1073</v>
      </c>
      <c r="F510" s="189" t="s">
        <v>1074</v>
      </c>
      <c r="G510" s="190" t="s">
        <v>175</v>
      </c>
      <c r="H510" s="191">
        <v>32</v>
      </c>
      <c r="I510" s="192"/>
      <c r="J510" s="193">
        <f t="shared" si="60"/>
        <v>0</v>
      </c>
      <c r="K510" s="194"/>
      <c r="L510" s="39"/>
      <c r="M510" s="195" t="s">
        <v>1</v>
      </c>
      <c r="N510" s="196" t="s">
        <v>43</v>
      </c>
      <c r="O510" s="71"/>
      <c r="P510" s="197">
        <f t="shared" si="61"/>
        <v>0</v>
      </c>
      <c r="Q510" s="197">
        <v>0</v>
      </c>
      <c r="R510" s="197">
        <f t="shared" si="62"/>
        <v>0</v>
      </c>
      <c r="S510" s="197">
        <v>0</v>
      </c>
      <c r="T510" s="198">
        <f t="shared" si="63"/>
        <v>0</v>
      </c>
      <c r="U510" s="34"/>
      <c r="V510" s="34"/>
      <c r="W510" s="34"/>
      <c r="X510" s="34"/>
      <c r="Y510" s="34"/>
      <c r="Z510" s="34"/>
      <c r="AA510" s="34"/>
      <c r="AB510" s="34"/>
      <c r="AC510" s="34"/>
      <c r="AD510" s="34"/>
      <c r="AE510" s="34"/>
      <c r="AR510" s="199" t="s">
        <v>256</v>
      </c>
      <c r="AT510" s="199" t="s">
        <v>165</v>
      </c>
      <c r="AU510" s="199" t="s">
        <v>88</v>
      </c>
      <c r="AY510" s="17" t="s">
        <v>163</v>
      </c>
      <c r="BE510" s="200">
        <f t="shared" si="64"/>
        <v>0</v>
      </c>
      <c r="BF510" s="200">
        <f t="shared" si="65"/>
        <v>0</v>
      </c>
      <c r="BG510" s="200">
        <f t="shared" si="66"/>
        <v>0</v>
      </c>
      <c r="BH510" s="200">
        <f t="shared" si="67"/>
        <v>0</v>
      </c>
      <c r="BI510" s="200">
        <f t="shared" si="68"/>
        <v>0</v>
      </c>
      <c r="BJ510" s="17" t="s">
        <v>86</v>
      </c>
      <c r="BK510" s="200">
        <f t="shared" si="69"/>
        <v>0</v>
      </c>
      <c r="BL510" s="17" t="s">
        <v>256</v>
      </c>
      <c r="BM510" s="199" t="s">
        <v>1075</v>
      </c>
    </row>
    <row r="511" spans="1:65" s="2" customFormat="1" ht="16.5" customHeight="1">
      <c r="A511" s="34"/>
      <c r="B511" s="35"/>
      <c r="C511" s="213" t="s">
        <v>1076</v>
      </c>
      <c r="D511" s="213" t="s">
        <v>186</v>
      </c>
      <c r="E511" s="214" t="s">
        <v>1077</v>
      </c>
      <c r="F511" s="215" t="s">
        <v>1078</v>
      </c>
      <c r="G511" s="216" t="s">
        <v>175</v>
      </c>
      <c r="H511" s="217">
        <v>32</v>
      </c>
      <c r="I511" s="218"/>
      <c r="J511" s="219">
        <f t="shared" si="60"/>
        <v>0</v>
      </c>
      <c r="K511" s="220"/>
      <c r="L511" s="221"/>
      <c r="M511" s="222" t="s">
        <v>1</v>
      </c>
      <c r="N511" s="223" t="s">
        <v>43</v>
      </c>
      <c r="O511" s="71"/>
      <c r="P511" s="197">
        <f t="shared" si="61"/>
        <v>0</v>
      </c>
      <c r="Q511" s="197">
        <v>1.1999999999999999E-3</v>
      </c>
      <c r="R511" s="197">
        <f t="shared" si="62"/>
        <v>3.8399999999999997E-2</v>
      </c>
      <c r="S511" s="197">
        <v>0</v>
      </c>
      <c r="T511" s="198">
        <f t="shared" si="63"/>
        <v>0</v>
      </c>
      <c r="U511" s="34"/>
      <c r="V511" s="34"/>
      <c r="W511" s="34"/>
      <c r="X511" s="34"/>
      <c r="Y511" s="34"/>
      <c r="Z511" s="34"/>
      <c r="AA511" s="34"/>
      <c r="AB511" s="34"/>
      <c r="AC511" s="34"/>
      <c r="AD511" s="34"/>
      <c r="AE511" s="34"/>
      <c r="AR511" s="199" t="s">
        <v>366</v>
      </c>
      <c r="AT511" s="199" t="s">
        <v>186</v>
      </c>
      <c r="AU511" s="199" t="s">
        <v>88</v>
      </c>
      <c r="AY511" s="17" t="s">
        <v>163</v>
      </c>
      <c r="BE511" s="200">
        <f t="shared" si="64"/>
        <v>0</v>
      </c>
      <c r="BF511" s="200">
        <f t="shared" si="65"/>
        <v>0</v>
      </c>
      <c r="BG511" s="200">
        <f t="shared" si="66"/>
        <v>0</v>
      </c>
      <c r="BH511" s="200">
        <f t="shared" si="67"/>
        <v>0</v>
      </c>
      <c r="BI511" s="200">
        <f t="shared" si="68"/>
        <v>0</v>
      </c>
      <c r="BJ511" s="17" t="s">
        <v>86</v>
      </c>
      <c r="BK511" s="200">
        <f t="shared" si="69"/>
        <v>0</v>
      </c>
      <c r="BL511" s="17" t="s">
        <v>256</v>
      </c>
      <c r="BM511" s="199" t="s">
        <v>1079</v>
      </c>
    </row>
    <row r="512" spans="1:65" s="2" customFormat="1" ht="24.2" customHeight="1">
      <c r="A512" s="34"/>
      <c r="B512" s="35"/>
      <c r="C512" s="213" t="s">
        <v>1080</v>
      </c>
      <c r="D512" s="213" t="s">
        <v>186</v>
      </c>
      <c r="E512" s="214" t="s">
        <v>1081</v>
      </c>
      <c r="F512" s="215" t="s">
        <v>1082</v>
      </c>
      <c r="G512" s="216" t="s">
        <v>175</v>
      </c>
      <c r="H512" s="217">
        <v>32</v>
      </c>
      <c r="I512" s="218"/>
      <c r="J512" s="219">
        <f t="shared" si="60"/>
        <v>0</v>
      </c>
      <c r="K512" s="220"/>
      <c r="L512" s="221"/>
      <c r="M512" s="222" t="s">
        <v>1</v>
      </c>
      <c r="N512" s="223" t="s">
        <v>43</v>
      </c>
      <c r="O512" s="71"/>
      <c r="P512" s="197">
        <f t="shared" si="61"/>
        <v>0</v>
      </c>
      <c r="Q512" s="197">
        <v>5.1999999999999995E-4</v>
      </c>
      <c r="R512" s="197">
        <f t="shared" si="62"/>
        <v>1.6639999999999999E-2</v>
      </c>
      <c r="S512" s="197">
        <v>0</v>
      </c>
      <c r="T512" s="198">
        <f t="shared" si="63"/>
        <v>0</v>
      </c>
      <c r="U512" s="34"/>
      <c r="V512" s="34"/>
      <c r="W512" s="34"/>
      <c r="X512" s="34"/>
      <c r="Y512" s="34"/>
      <c r="Z512" s="34"/>
      <c r="AA512" s="34"/>
      <c r="AB512" s="34"/>
      <c r="AC512" s="34"/>
      <c r="AD512" s="34"/>
      <c r="AE512" s="34"/>
      <c r="AR512" s="199" t="s">
        <v>366</v>
      </c>
      <c r="AT512" s="199" t="s">
        <v>186</v>
      </c>
      <c r="AU512" s="199" t="s">
        <v>88</v>
      </c>
      <c r="AY512" s="17" t="s">
        <v>163</v>
      </c>
      <c r="BE512" s="200">
        <f t="shared" si="64"/>
        <v>0</v>
      </c>
      <c r="BF512" s="200">
        <f t="shared" si="65"/>
        <v>0</v>
      </c>
      <c r="BG512" s="200">
        <f t="shared" si="66"/>
        <v>0</v>
      </c>
      <c r="BH512" s="200">
        <f t="shared" si="67"/>
        <v>0</v>
      </c>
      <c r="BI512" s="200">
        <f t="shared" si="68"/>
        <v>0</v>
      </c>
      <c r="BJ512" s="17" t="s">
        <v>86</v>
      </c>
      <c r="BK512" s="200">
        <f t="shared" si="69"/>
        <v>0</v>
      </c>
      <c r="BL512" s="17" t="s">
        <v>256</v>
      </c>
      <c r="BM512" s="199" t="s">
        <v>1083</v>
      </c>
    </row>
    <row r="513" spans="1:65" s="2" customFormat="1" ht="24.2" customHeight="1">
      <c r="A513" s="34"/>
      <c r="B513" s="35"/>
      <c r="C513" s="213" t="s">
        <v>1084</v>
      </c>
      <c r="D513" s="213" t="s">
        <v>186</v>
      </c>
      <c r="E513" s="214" t="s">
        <v>1085</v>
      </c>
      <c r="F513" s="215" t="s">
        <v>1086</v>
      </c>
      <c r="G513" s="216" t="s">
        <v>175</v>
      </c>
      <c r="H513" s="217">
        <v>32</v>
      </c>
      <c r="I513" s="218"/>
      <c r="J513" s="219">
        <f t="shared" si="60"/>
        <v>0</v>
      </c>
      <c r="K513" s="220"/>
      <c r="L513" s="221"/>
      <c r="M513" s="222" t="s">
        <v>1</v>
      </c>
      <c r="N513" s="223" t="s">
        <v>43</v>
      </c>
      <c r="O513" s="71"/>
      <c r="P513" s="197">
        <f t="shared" si="61"/>
        <v>0</v>
      </c>
      <c r="Q513" s="197">
        <v>1.4999999999999999E-4</v>
      </c>
      <c r="R513" s="197">
        <f t="shared" si="62"/>
        <v>4.7999999999999996E-3</v>
      </c>
      <c r="S513" s="197">
        <v>0</v>
      </c>
      <c r="T513" s="198">
        <f t="shared" si="63"/>
        <v>0</v>
      </c>
      <c r="U513" s="34"/>
      <c r="V513" s="34"/>
      <c r="W513" s="34"/>
      <c r="X513" s="34"/>
      <c r="Y513" s="34"/>
      <c r="Z513" s="34"/>
      <c r="AA513" s="34"/>
      <c r="AB513" s="34"/>
      <c r="AC513" s="34"/>
      <c r="AD513" s="34"/>
      <c r="AE513" s="34"/>
      <c r="AR513" s="199" t="s">
        <v>366</v>
      </c>
      <c r="AT513" s="199" t="s">
        <v>186</v>
      </c>
      <c r="AU513" s="199" t="s">
        <v>88</v>
      </c>
      <c r="AY513" s="17" t="s">
        <v>163</v>
      </c>
      <c r="BE513" s="200">
        <f t="shared" si="64"/>
        <v>0</v>
      </c>
      <c r="BF513" s="200">
        <f t="shared" si="65"/>
        <v>0</v>
      </c>
      <c r="BG513" s="200">
        <f t="shared" si="66"/>
        <v>0</v>
      </c>
      <c r="BH513" s="200">
        <f t="shared" si="67"/>
        <v>0</v>
      </c>
      <c r="BI513" s="200">
        <f t="shared" si="68"/>
        <v>0</v>
      </c>
      <c r="BJ513" s="17" t="s">
        <v>86</v>
      </c>
      <c r="BK513" s="200">
        <f t="shared" si="69"/>
        <v>0</v>
      </c>
      <c r="BL513" s="17" t="s">
        <v>256</v>
      </c>
      <c r="BM513" s="199" t="s">
        <v>1087</v>
      </c>
    </row>
    <row r="514" spans="1:65" s="2" customFormat="1" ht="16.5" customHeight="1">
      <c r="A514" s="34"/>
      <c r="B514" s="35"/>
      <c r="C514" s="187" t="s">
        <v>1088</v>
      </c>
      <c r="D514" s="187" t="s">
        <v>165</v>
      </c>
      <c r="E514" s="188" t="s">
        <v>1089</v>
      </c>
      <c r="F514" s="189" t="s">
        <v>1090</v>
      </c>
      <c r="G514" s="190" t="s">
        <v>175</v>
      </c>
      <c r="H514" s="191">
        <v>40</v>
      </c>
      <c r="I514" s="192"/>
      <c r="J514" s="193">
        <f t="shared" si="60"/>
        <v>0</v>
      </c>
      <c r="K514" s="194"/>
      <c r="L514" s="39"/>
      <c r="M514" s="195" t="s">
        <v>1</v>
      </c>
      <c r="N514" s="196" t="s">
        <v>43</v>
      </c>
      <c r="O514" s="71"/>
      <c r="P514" s="197">
        <f t="shared" si="61"/>
        <v>0</v>
      </c>
      <c r="Q514" s="197">
        <v>0</v>
      </c>
      <c r="R514" s="197">
        <f t="shared" si="62"/>
        <v>0</v>
      </c>
      <c r="S514" s="197">
        <v>1.8E-3</v>
      </c>
      <c r="T514" s="198">
        <f t="shared" si="63"/>
        <v>7.1999999999999995E-2</v>
      </c>
      <c r="U514" s="34"/>
      <c r="V514" s="34"/>
      <c r="W514" s="34"/>
      <c r="X514" s="34"/>
      <c r="Y514" s="34"/>
      <c r="Z514" s="34"/>
      <c r="AA514" s="34"/>
      <c r="AB514" s="34"/>
      <c r="AC514" s="34"/>
      <c r="AD514" s="34"/>
      <c r="AE514" s="34"/>
      <c r="AR514" s="199" t="s">
        <v>256</v>
      </c>
      <c r="AT514" s="199" t="s">
        <v>165</v>
      </c>
      <c r="AU514" s="199" t="s">
        <v>88</v>
      </c>
      <c r="AY514" s="17" t="s">
        <v>163</v>
      </c>
      <c r="BE514" s="200">
        <f t="shared" si="64"/>
        <v>0</v>
      </c>
      <c r="BF514" s="200">
        <f t="shared" si="65"/>
        <v>0</v>
      </c>
      <c r="BG514" s="200">
        <f t="shared" si="66"/>
        <v>0</v>
      </c>
      <c r="BH514" s="200">
        <f t="shared" si="67"/>
        <v>0</v>
      </c>
      <c r="BI514" s="200">
        <f t="shared" si="68"/>
        <v>0</v>
      </c>
      <c r="BJ514" s="17" t="s">
        <v>86</v>
      </c>
      <c r="BK514" s="200">
        <f t="shared" si="69"/>
        <v>0</v>
      </c>
      <c r="BL514" s="17" t="s">
        <v>256</v>
      </c>
      <c r="BM514" s="199" t="s">
        <v>1091</v>
      </c>
    </row>
    <row r="515" spans="1:65" s="2" customFormat="1" ht="24.2" customHeight="1">
      <c r="A515" s="34"/>
      <c r="B515" s="35"/>
      <c r="C515" s="187" t="s">
        <v>1092</v>
      </c>
      <c r="D515" s="187" t="s">
        <v>165</v>
      </c>
      <c r="E515" s="188" t="s">
        <v>1093</v>
      </c>
      <c r="F515" s="189" t="s">
        <v>1094</v>
      </c>
      <c r="G515" s="190" t="s">
        <v>175</v>
      </c>
      <c r="H515" s="191">
        <v>28</v>
      </c>
      <c r="I515" s="192"/>
      <c r="J515" s="193">
        <f t="shared" si="60"/>
        <v>0</v>
      </c>
      <c r="K515" s="194"/>
      <c r="L515" s="39"/>
      <c r="M515" s="195" t="s">
        <v>1</v>
      </c>
      <c r="N515" s="196" t="s">
        <v>43</v>
      </c>
      <c r="O515" s="71"/>
      <c r="P515" s="197">
        <f t="shared" si="61"/>
        <v>0</v>
      </c>
      <c r="Q515" s="197">
        <v>0</v>
      </c>
      <c r="R515" s="197">
        <f t="shared" si="62"/>
        <v>0</v>
      </c>
      <c r="S515" s="197">
        <v>5.0000000000000001E-3</v>
      </c>
      <c r="T515" s="198">
        <f t="shared" si="63"/>
        <v>0.14000000000000001</v>
      </c>
      <c r="U515" s="34"/>
      <c r="V515" s="34"/>
      <c r="W515" s="34"/>
      <c r="X515" s="34"/>
      <c r="Y515" s="34"/>
      <c r="Z515" s="34"/>
      <c r="AA515" s="34"/>
      <c r="AB515" s="34"/>
      <c r="AC515" s="34"/>
      <c r="AD515" s="34"/>
      <c r="AE515" s="34"/>
      <c r="AR515" s="199" t="s">
        <v>256</v>
      </c>
      <c r="AT515" s="199" t="s">
        <v>165</v>
      </c>
      <c r="AU515" s="199" t="s">
        <v>88</v>
      </c>
      <c r="AY515" s="17" t="s">
        <v>163</v>
      </c>
      <c r="BE515" s="200">
        <f t="shared" si="64"/>
        <v>0</v>
      </c>
      <c r="BF515" s="200">
        <f t="shared" si="65"/>
        <v>0</v>
      </c>
      <c r="BG515" s="200">
        <f t="shared" si="66"/>
        <v>0</v>
      </c>
      <c r="BH515" s="200">
        <f t="shared" si="67"/>
        <v>0</v>
      </c>
      <c r="BI515" s="200">
        <f t="shared" si="68"/>
        <v>0</v>
      </c>
      <c r="BJ515" s="17" t="s">
        <v>86</v>
      </c>
      <c r="BK515" s="200">
        <f t="shared" si="69"/>
        <v>0</v>
      </c>
      <c r="BL515" s="17" t="s">
        <v>256</v>
      </c>
      <c r="BM515" s="199" t="s">
        <v>1095</v>
      </c>
    </row>
    <row r="516" spans="1:65" s="2" customFormat="1" ht="24.2" customHeight="1">
      <c r="A516" s="34"/>
      <c r="B516" s="35"/>
      <c r="C516" s="187" t="s">
        <v>1096</v>
      </c>
      <c r="D516" s="187" t="s">
        <v>165</v>
      </c>
      <c r="E516" s="188" t="s">
        <v>1097</v>
      </c>
      <c r="F516" s="189" t="s">
        <v>1098</v>
      </c>
      <c r="G516" s="190" t="s">
        <v>175</v>
      </c>
      <c r="H516" s="191">
        <v>28</v>
      </c>
      <c r="I516" s="192"/>
      <c r="J516" s="193">
        <f t="shared" si="60"/>
        <v>0</v>
      </c>
      <c r="K516" s="194"/>
      <c r="L516" s="39"/>
      <c r="M516" s="195" t="s">
        <v>1</v>
      </c>
      <c r="N516" s="196" t="s">
        <v>43</v>
      </c>
      <c r="O516" s="71"/>
      <c r="P516" s="197">
        <f t="shared" si="61"/>
        <v>0</v>
      </c>
      <c r="Q516" s="197">
        <v>0</v>
      </c>
      <c r="R516" s="197">
        <f t="shared" si="62"/>
        <v>0</v>
      </c>
      <c r="S516" s="197">
        <v>0</v>
      </c>
      <c r="T516" s="198">
        <f t="shared" si="63"/>
        <v>0</v>
      </c>
      <c r="U516" s="34"/>
      <c r="V516" s="34"/>
      <c r="W516" s="34"/>
      <c r="X516" s="34"/>
      <c r="Y516" s="34"/>
      <c r="Z516" s="34"/>
      <c r="AA516" s="34"/>
      <c r="AB516" s="34"/>
      <c r="AC516" s="34"/>
      <c r="AD516" s="34"/>
      <c r="AE516" s="34"/>
      <c r="AR516" s="199" t="s">
        <v>256</v>
      </c>
      <c r="AT516" s="199" t="s">
        <v>165</v>
      </c>
      <c r="AU516" s="199" t="s">
        <v>88</v>
      </c>
      <c r="AY516" s="17" t="s">
        <v>163</v>
      </c>
      <c r="BE516" s="200">
        <f t="shared" si="64"/>
        <v>0</v>
      </c>
      <c r="BF516" s="200">
        <f t="shared" si="65"/>
        <v>0</v>
      </c>
      <c r="BG516" s="200">
        <f t="shared" si="66"/>
        <v>0</v>
      </c>
      <c r="BH516" s="200">
        <f t="shared" si="67"/>
        <v>0</v>
      </c>
      <c r="BI516" s="200">
        <f t="shared" si="68"/>
        <v>0</v>
      </c>
      <c r="BJ516" s="17" t="s">
        <v>86</v>
      </c>
      <c r="BK516" s="200">
        <f t="shared" si="69"/>
        <v>0</v>
      </c>
      <c r="BL516" s="17" t="s">
        <v>256</v>
      </c>
      <c r="BM516" s="199" t="s">
        <v>1099</v>
      </c>
    </row>
    <row r="517" spans="1:65" s="2" customFormat="1" ht="21.75" customHeight="1">
      <c r="A517" s="34"/>
      <c r="B517" s="35"/>
      <c r="C517" s="213" t="s">
        <v>1100</v>
      </c>
      <c r="D517" s="213" t="s">
        <v>186</v>
      </c>
      <c r="E517" s="214" t="s">
        <v>1101</v>
      </c>
      <c r="F517" s="215" t="s">
        <v>1102</v>
      </c>
      <c r="G517" s="216" t="s">
        <v>259</v>
      </c>
      <c r="H517" s="217">
        <v>39.1</v>
      </c>
      <c r="I517" s="218"/>
      <c r="J517" s="219">
        <f t="shared" si="60"/>
        <v>0</v>
      </c>
      <c r="K517" s="220"/>
      <c r="L517" s="221"/>
      <c r="M517" s="222" t="s">
        <v>1</v>
      </c>
      <c r="N517" s="223" t="s">
        <v>43</v>
      </c>
      <c r="O517" s="71"/>
      <c r="P517" s="197">
        <f t="shared" si="61"/>
        <v>0</v>
      </c>
      <c r="Q517" s="197">
        <v>1.8E-3</v>
      </c>
      <c r="R517" s="197">
        <f t="shared" si="62"/>
        <v>7.0379999999999998E-2</v>
      </c>
      <c r="S517" s="197">
        <v>0</v>
      </c>
      <c r="T517" s="198">
        <f t="shared" si="63"/>
        <v>0</v>
      </c>
      <c r="U517" s="34"/>
      <c r="V517" s="34"/>
      <c r="W517" s="34"/>
      <c r="X517" s="34"/>
      <c r="Y517" s="34"/>
      <c r="Z517" s="34"/>
      <c r="AA517" s="34"/>
      <c r="AB517" s="34"/>
      <c r="AC517" s="34"/>
      <c r="AD517" s="34"/>
      <c r="AE517" s="34"/>
      <c r="AR517" s="199" t="s">
        <v>366</v>
      </c>
      <c r="AT517" s="199" t="s">
        <v>186</v>
      </c>
      <c r="AU517" s="199" t="s">
        <v>88</v>
      </c>
      <c r="AY517" s="17" t="s">
        <v>163</v>
      </c>
      <c r="BE517" s="200">
        <f t="shared" si="64"/>
        <v>0</v>
      </c>
      <c r="BF517" s="200">
        <f t="shared" si="65"/>
        <v>0</v>
      </c>
      <c r="BG517" s="200">
        <f t="shared" si="66"/>
        <v>0</v>
      </c>
      <c r="BH517" s="200">
        <f t="shared" si="67"/>
        <v>0</v>
      </c>
      <c r="BI517" s="200">
        <f t="shared" si="68"/>
        <v>0</v>
      </c>
      <c r="BJ517" s="17" t="s">
        <v>86</v>
      </c>
      <c r="BK517" s="200">
        <f t="shared" si="69"/>
        <v>0</v>
      </c>
      <c r="BL517" s="17" t="s">
        <v>256</v>
      </c>
      <c r="BM517" s="199" t="s">
        <v>1103</v>
      </c>
    </row>
    <row r="518" spans="1:65" s="13" customFormat="1" ht="11.25">
      <c r="B518" s="201"/>
      <c r="C518" s="202"/>
      <c r="D518" s="203" t="s">
        <v>171</v>
      </c>
      <c r="E518" s="204" t="s">
        <v>1</v>
      </c>
      <c r="F518" s="205" t="s">
        <v>1104</v>
      </c>
      <c r="G518" s="202"/>
      <c r="H518" s="206">
        <v>39.1</v>
      </c>
      <c r="I518" s="207"/>
      <c r="J518" s="202"/>
      <c r="K518" s="202"/>
      <c r="L518" s="208"/>
      <c r="M518" s="209"/>
      <c r="N518" s="210"/>
      <c r="O518" s="210"/>
      <c r="P518" s="210"/>
      <c r="Q518" s="210"/>
      <c r="R518" s="210"/>
      <c r="S518" s="210"/>
      <c r="T518" s="211"/>
      <c r="AT518" s="212" t="s">
        <v>171</v>
      </c>
      <c r="AU518" s="212" t="s">
        <v>88</v>
      </c>
      <c r="AV518" s="13" t="s">
        <v>88</v>
      </c>
      <c r="AW518" s="13" t="s">
        <v>34</v>
      </c>
      <c r="AX518" s="13" t="s">
        <v>86</v>
      </c>
      <c r="AY518" s="212" t="s">
        <v>163</v>
      </c>
    </row>
    <row r="519" spans="1:65" s="2" customFormat="1" ht="16.5" customHeight="1">
      <c r="A519" s="34"/>
      <c r="B519" s="35"/>
      <c r="C519" s="213" t="s">
        <v>1105</v>
      </c>
      <c r="D519" s="213" t="s">
        <v>186</v>
      </c>
      <c r="E519" s="214" t="s">
        <v>1106</v>
      </c>
      <c r="F519" s="215" t="s">
        <v>1107</v>
      </c>
      <c r="G519" s="216" t="s">
        <v>1108</v>
      </c>
      <c r="H519" s="217">
        <v>28</v>
      </c>
      <c r="I519" s="218"/>
      <c r="J519" s="219">
        <f>ROUND(I519*H519,2)</f>
        <v>0</v>
      </c>
      <c r="K519" s="220"/>
      <c r="L519" s="221"/>
      <c r="M519" s="222" t="s">
        <v>1</v>
      </c>
      <c r="N519" s="223" t="s">
        <v>43</v>
      </c>
      <c r="O519" s="71"/>
      <c r="P519" s="197">
        <f>O519*H519</f>
        <v>0</v>
      </c>
      <c r="Q519" s="197">
        <v>2.0000000000000001E-4</v>
      </c>
      <c r="R519" s="197">
        <f>Q519*H519</f>
        <v>5.5999999999999999E-3</v>
      </c>
      <c r="S519" s="197">
        <v>0</v>
      </c>
      <c r="T519" s="198">
        <f>S519*H519</f>
        <v>0</v>
      </c>
      <c r="U519" s="34"/>
      <c r="V519" s="34"/>
      <c r="W519" s="34"/>
      <c r="X519" s="34"/>
      <c r="Y519" s="34"/>
      <c r="Z519" s="34"/>
      <c r="AA519" s="34"/>
      <c r="AB519" s="34"/>
      <c r="AC519" s="34"/>
      <c r="AD519" s="34"/>
      <c r="AE519" s="34"/>
      <c r="AR519" s="199" t="s">
        <v>366</v>
      </c>
      <c r="AT519" s="199" t="s">
        <v>186</v>
      </c>
      <c r="AU519" s="199" t="s">
        <v>88</v>
      </c>
      <c r="AY519" s="17" t="s">
        <v>163</v>
      </c>
      <c r="BE519" s="200">
        <f>IF(N519="základní",J519,0)</f>
        <v>0</v>
      </c>
      <c r="BF519" s="200">
        <f>IF(N519="snížená",J519,0)</f>
        <v>0</v>
      </c>
      <c r="BG519" s="200">
        <f>IF(N519="zákl. přenesená",J519,0)</f>
        <v>0</v>
      </c>
      <c r="BH519" s="200">
        <f>IF(N519="sníž. přenesená",J519,0)</f>
        <v>0</v>
      </c>
      <c r="BI519" s="200">
        <f>IF(N519="nulová",J519,0)</f>
        <v>0</v>
      </c>
      <c r="BJ519" s="17" t="s">
        <v>86</v>
      </c>
      <c r="BK519" s="200">
        <f>ROUND(I519*H519,2)</f>
        <v>0</v>
      </c>
      <c r="BL519" s="17" t="s">
        <v>256</v>
      </c>
      <c r="BM519" s="199" t="s">
        <v>1109</v>
      </c>
    </row>
    <row r="520" spans="1:65" s="2" customFormat="1" ht="24.2" customHeight="1">
      <c r="A520" s="34"/>
      <c r="B520" s="35"/>
      <c r="C520" s="187" t="s">
        <v>1110</v>
      </c>
      <c r="D520" s="187" t="s">
        <v>165</v>
      </c>
      <c r="E520" s="188" t="s">
        <v>1111</v>
      </c>
      <c r="F520" s="189" t="s">
        <v>1112</v>
      </c>
      <c r="G520" s="190" t="s">
        <v>259</v>
      </c>
      <c r="H520" s="191">
        <v>4.8</v>
      </c>
      <c r="I520" s="192"/>
      <c r="J520" s="193">
        <f>ROUND(I520*H520,2)</f>
        <v>0</v>
      </c>
      <c r="K520" s="194"/>
      <c r="L520" s="39"/>
      <c r="M520" s="195" t="s">
        <v>1</v>
      </c>
      <c r="N520" s="196" t="s">
        <v>43</v>
      </c>
      <c r="O520" s="71"/>
      <c r="P520" s="197">
        <f>O520*H520</f>
        <v>0</v>
      </c>
      <c r="Q520" s="197">
        <v>0</v>
      </c>
      <c r="R520" s="197">
        <f>Q520*H520</f>
        <v>0</v>
      </c>
      <c r="S520" s="197">
        <v>0</v>
      </c>
      <c r="T520" s="198">
        <f>S520*H520</f>
        <v>0</v>
      </c>
      <c r="U520" s="34"/>
      <c r="V520" s="34"/>
      <c r="W520" s="34"/>
      <c r="X520" s="34"/>
      <c r="Y520" s="34"/>
      <c r="Z520" s="34"/>
      <c r="AA520" s="34"/>
      <c r="AB520" s="34"/>
      <c r="AC520" s="34"/>
      <c r="AD520" s="34"/>
      <c r="AE520" s="34"/>
      <c r="AR520" s="199" t="s">
        <v>256</v>
      </c>
      <c r="AT520" s="199" t="s">
        <v>165</v>
      </c>
      <c r="AU520" s="199" t="s">
        <v>88</v>
      </c>
      <c r="AY520" s="17" t="s">
        <v>163</v>
      </c>
      <c r="BE520" s="200">
        <f>IF(N520="základní",J520,0)</f>
        <v>0</v>
      </c>
      <c r="BF520" s="200">
        <f>IF(N520="snížená",J520,0)</f>
        <v>0</v>
      </c>
      <c r="BG520" s="200">
        <f>IF(N520="zákl. přenesená",J520,0)</f>
        <v>0</v>
      </c>
      <c r="BH520" s="200">
        <f>IF(N520="sníž. přenesená",J520,0)</f>
        <v>0</v>
      </c>
      <c r="BI520" s="200">
        <f>IF(N520="nulová",J520,0)</f>
        <v>0</v>
      </c>
      <c r="BJ520" s="17" t="s">
        <v>86</v>
      </c>
      <c r="BK520" s="200">
        <f>ROUND(I520*H520,2)</f>
        <v>0</v>
      </c>
      <c r="BL520" s="17" t="s">
        <v>256</v>
      </c>
      <c r="BM520" s="199" t="s">
        <v>1113</v>
      </c>
    </row>
    <row r="521" spans="1:65" s="13" customFormat="1" ht="11.25">
      <c r="B521" s="201"/>
      <c r="C521" s="202"/>
      <c r="D521" s="203" t="s">
        <v>171</v>
      </c>
      <c r="E521" s="204" t="s">
        <v>1</v>
      </c>
      <c r="F521" s="205" t="s">
        <v>1114</v>
      </c>
      <c r="G521" s="202"/>
      <c r="H521" s="206">
        <v>4.8</v>
      </c>
      <c r="I521" s="207"/>
      <c r="J521" s="202"/>
      <c r="K521" s="202"/>
      <c r="L521" s="208"/>
      <c r="M521" s="209"/>
      <c r="N521" s="210"/>
      <c r="O521" s="210"/>
      <c r="P521" s="210"/>
      <c r="Q521" s="210"/>
      <c r="R521" s="210"/>
      <c r="S521" s="210"/>
      <c r="T521" s="211"/>
      <c r="AT521" s="212" t="s">
        <v>171</v>
      </c>
      <c r="AU521" s="212" t="s">
        <v>88</v>
      </c>
      <c r="AV521" s="13" t="s">
        <v>88</v>
      </c>
      <c r="AW521" s="13" t="s">
        <v>34</v>
      </c>
      <c r="AX521" s="13" t="s">
        <v>86</v>
      </c>
      <c r="AY521" s="212" t="s">
        <v>163</v>
      </c>
    </row>
    <row r="522" spans="1:65" s="2" customFormat="1" ht="24.2" customHeight="1">
      <c r="A522" s="34"/>
      <c r="B522" s="35"/>
      <c r="C522" s="187" t="s">
        <v>1115</v>
      </c>
      <c r="D522" s="187" t="s">
        <v>165</v>
      </c>
      <c r="E522" s="188" t="s">
        <v>1116</v>
      </c>
      <c r="F522" s="189" t="s">
        <v>1117</v>
      </c>
      <c r="G522" s="190" t="s">
        <v>537</v>
      </c>
      <c r="H522" s="239"/>
      <c r="I522" s="192"/>
      <c r="J522" s="193">
        <f>ROUND(I522*H522,2)</f>
        <v>0</v>
      </c>
      <c r="K522" s="194"/>
      <c r="L522" s="39"/>
      <c r="M522" s="195" t="s">
        <v>1</v>
      </c>
      <c r="N522" s="196" t="s">
        <v>43</v>
      </c>
      <c r="O522" s="71"/>
      <c r="P522" s="197">
        <f>O522*H522</f>
        <v>0</v>
      </c>
      <c r="Q522" s="197">
        <v>0</v>
      </c>
      <c r="R522" s="197">
        <f>Q522*H522</f>
        <v>0</v>
      </c>
      <c r="S522" s="197">
        <v>0</v>
      </c>
      <c r="T522" s="198">
        <f>S522*H522</f>
        <v>0</v>
      </c>
      <c r="U522" s="34"/>
      <c r="V522" s="34"/>
      <c r="W522" s="34"/>
      <c r="X522" s="34"/>
      <c r="Y522" s="34"/>
      <c r="Z522" s="34"/>
      <c r="AA522" s="34"/>
      <c r="AB522" s="34"/>
      <c r="AC522" s="34"/>
      <c r="AD522" s="34"/>
      <c r="AE522" s="34"/>
      <c r="AR522" s="199" t="s">
        <v>256</v>
      </c>
      <c r="AT522" s="199" t="s">
        <v>165</v>
      </c>
      <c r="AU522" s="199" t="s">
        <v>88</v>
      </c>
      <c r="AY522" s="17" t="s">
        <v>163</v>
      </c>
      <c r="BE522" s="200">
        <f>IF(N522="základní",J522,0)</f>
        <v>0</v>
      </c>
      <c r="BF522" s="200">
        <f>IF(N522="snížená",J522,0)</f>
        <v>0</v>
      </c>
      <c r="BG522" s="200">
        <f>IF(N522="zákl. přenesená",J522,0)</f>
        <v>0</v>
      </c>
      <c r="BH522" s="200">
        <f>IF(N522="sníž. přenesená",J522,0)</f>
        <v>0</v>
      </c>
      <c r="BI522" s="200">
        <f>IF(N522="nulová",J522,0)</f>
        <v>0</v>
      </c>
      <c r="BJ522" s="17" t="s">
        <v>86</v>
      </c>
      <c r="BK522" s="200">
        <f>ROUND(I522*H522,2)</f>
        <v>0</v>
      </c>
      <c r="BL522" s="17" t="s">
        <v>256</v>
      </c>
      <c r="BM522" s="199" t="s">
        <v>1118</v>
      </c>
    </row>
    <row r="523" spans="1:65" s="12" customFormat="1" ht="22.9" customHeight="1">
      <c r="B523" s="171"/>
      <c r="C523" s="172"/>
      <c r="D523" s="173" t="s">
        <v>77</v>
      </c>
      <c r="E523" s="185" t="s">
        <v>1119</v>
      </c>
      <c r="F523" s="185" t="s">
        <v>1120</v>
      </c>
      <c r="G523" s="172"/>
      <c r="H523" s="172"/>
      <c r="I523" s="175"/>
      <c r="J523" s="186">
        <f>BK523</f>
        <v>0</v>
      </c>
      <c r="K523" s="172"/>
      <c r="L523" s="177"/>
      <c r="M523" s="178"/>
      <c r="N523" s="179"/>
      <c r="O523" s="179"/>
      <c r="P523" s="180">
        <f>SUM(P524:P538)</f>
        <v>0</v>
      </c>
      <c r="Q523" s="179"/>
      <c r="R523" s="180">
        <f>SUM(R524:R538)</f>
        <v>5.2069999999999998E-2</v>
      </c>
      <c r="S523" s="179"/>
      <c r="T523" s="181">
        <f>SUM(T524:T538)</f>
        <v>0.71</v>
      </c>
      <c r="AR523" s="182" t="s">
        <v>88</v>
      </c>
      <c r="AT523" s="183" t="s">
        <v>77</v>
      </c>
      <c r="AU523" s="183" t="s">
        <v>86</v>
      </c>
      <c r="AY523" s="182" t="s">
        <v>163</v>
      </c>
      <c r="BK523" s="184">
        <f>SUM(BK524:BK538)</f>
        <v>0</v>
      </c>
    </row>
    <row r="524" spans="1:65" s="2" customFormat="1" ht="24.2" customHeight="1">
      <c r="A524" s="34"/>
      <c r="B524" s="35"/>
      <c r="C524" s="187" t="s">
        <v>1121</v>
      </c>
      <c r="D524" s="187" t="s">
        <v>165</v>
      </c>
      <c r="E524" s="188" t="s">
        <v>1122</v>
      </c>
      <c r="F524" s="189" t="s">
        <v>1123</v>
      </c>
      <c r="G524" s="190" t="s">
        <v>259</v>
      </c>
      <c r="H524" s="191">
        <v>0.8</v>
      </c>
      <c r="I524" s="192"/>
      <c r="J524" s="193">
        <f>ROUND(I524*H524,2)</f>
        <v>0</v>
      </c>
      <c r="K524" s="194"/>
      <c r="L524" s="39"/>
      <c r="M524" s="195" t="s">
        <v>1</v>
      </c>
      <c r="N524" s="196" t="s">
        <v>43</v>
      </c>
      <c r="O524" s="71"/>
      <c r="P524" s="197">
        <f>O524*H524</f>
        <v>0</v>
      </c>
      <c r="Q524" s="197">
        <v>4.0000000000000002E-4</v>
      </c>
      <c r="R524" s="197">
        <f>Q524*H524</f>
        <v>3.2000000000000003E-4</v>
      </c>
      <c r="S524" s="197">
        <v>0</v>
      </c>
      <c r="T524" s="198">
        <f>S524*H524</f>
        <v>0</v>
      </c>
      <c r="U524" s="34"/>
      <c r="V524" s="34"/>
      <c r="W524" s="34"/>
      <c r="X524" s="34"/>
      <c r="Y524" s="34"/>
      <c r="Z524" s="34"/>
      <c r="AA524" s="34"/>
      <c r="AB524" s="34"/>
      <c r="AC524" s="34"/>
      <c r="AD524" s="34"/>
      <c r="AE524" s="34"/>
      <c r="AR524" s="199" t="s">
        <v>169</v>
      </c>
      <c r="AT524" s="199" t="s">
        <v>165</v>
      </c>
      <c r="AU524" s="199" t="s">
        <v>88</v>
      </c>
      <c r="AY524" s="17" t="s">
        <v>163</v>
      </c>
      <c r="BE524" s="200">
        <f>IF(N524="základní",J524,0)</f>
        <v>0</v>
      </c>
      <c r="BF524" s="200">
        <f>IF(N524="snížená",J524,0)</f>
        <v>0</v>
      </c>
      <c r="BG524" s="200">
        <f>IF(N524="zákl. přenesená",J524,0)</f>
        <v>0</v>
      </c>
      <c r="BH524" s="200">
        <f>IF(N524="sníž. přenesená",J524,0)</f>
        <v>0</v>
      </c>
      <c r="BI524" s="200">
        <f>IF(N524="nulová",J524,0)</f>
        <v>0</v>
      </c>
      <c r="BJ524" s="17" t="s">
        <v>86</v>
      </c>
      <c r="BK524" s="200">
        <f>ROUND(I524*H524,2)</f>
        <v>0</v>
      </c>
      <c r="BL524" s="17" t="s">
        <v>169</v>
      </c>
      <c r="BM524" s="199" t="s">
        <v>1124</v>
      </c>
    </row>
    <row r="525" spans="1:65" s="2" customFormat="1" ht="24.2" customHeight="1">
      <c r="A525" s="34"/>
      <c r="B525" s="35"/>
      <c r="C525" s="213" t="s">
        <v>1125</v>
      </c>
      <c r="D525" s="213" t="s">
        <v>186</v>
      </c>
      <c r="E525" s="214" t="s">
        <v>1126</v>
      </c>
      <c r="F525" s="215" t="s">
        <v>1127</v>
      </c>
      <c r="G525" s="216" t="s">
        <v>259</v>
      </c>
      <c r="H525" s="217">
        <v>0.8</v>
      </c>
      <c r="I525" s="218"/>
      <c r="J525" s="219">
        <f>ROUND(I525*H525,2)</f>
        <v>0</v>
      </c>
      <c r="K525" s="220"/>
      <c r="L525" s="221"/>
      <c r="M525" s="222" t="s">
        <v>1</v>
      </c>
      <c r="N525" s="223" t="s">
        <v>43</v>
      </c>
      <c r="O525" s="71"/>
      <c r="P525" s="197">
        <f>O525*H525</f>
        <v>0</v>
      </c>
      <c r="Q525" s="197">
        <v>0</v>
      </c>
      <c r="R525" s="197">
        <f>Q525*H525</f>
        <v>0</v>
      </c>
      <c r="S525" s="197">
        <v>0</v>
      </c>
      <c r="T525" s="198">
        <f>S525*H525</f>
        <v>0</v>
      </c>
      <c r="U525" s="34"/>
      <c r="V525" s="34"/>
      <c r="W525" s="34"/>
      <c r="X525" s="34"/>
      <c r="Y525" s="34"/>
      <c r="Z525" s="34"/>
      <c r="AA525" s="34"/>
      <c r="AB525" s="34"/>
      <c r="AC525" s="34"/>
      <c r="AD525" s="34"/>
      <c r="AE525" s="34"/>
      <c r="AR525" s="199" t="s">
        <v>189</v>
      </c>
      <c r="AT525" s="199" t="s">
        <v>186</v>
      </c>
      <c r="AU525" s="199" t="s">
        <v>88</v>
      </c>
      <c r="AY525" s="17" t="s">
        <v>163</v>
      </c>
      <c r="BE525" s="200">
        <f>IF(N525="základní",J525,0)</f>
        <v>0</v>
      </c>
      <c r="BF525" s="200">
        <f>IF(N525="snížená",J525,0)</f>
        <v>0</v>
      </c>
      <c r="BG525" s="200">
        <f>IF(N525="zákl. přenesená",J525,0)</f>
        <v>0</v>
      </c>
      <c r="BH525" s="200">
        <f>IF(N525="sníž. přenesená",J525,0)</f>
        <v>0</v>
      </c>
      <c r="BI525" s="200">
        <f>IF(N525="nulová",J525,0)</f>
        <v>0</v>
      </c>
      <c r="BJ525" s="17" t="s">
        <v>86</v>
      </c>
      <c r="BK525" s="200">
        <f>ROUND(I525*H525,2)</f>
        <v>0</v>
      </c>
      <c r="BL525" s="17" t="s">
        <v>169</v>
      </c>
      <c r="BM525" s="199" t="s">
        <v>1128</v>
      </c>
    </row>
    <row r="526" spans="1:65" s="2" customFormat="1" ht="24.2" customHeight="1">
      <c r="A526" s="34"/>
      <c r="B526" s="35"/>
      <c r="C526" s="187" t="s">
        <v>1129</v>
      </c>
      <c r="D526" s="187" t="s">
        <v>165</v>
      </c>
      <c r="E526" s="188" t="s">
        <v>1130</v>
      </c>
      <c r="F526" s="189" t="s">
        <v>1131</v>
      </c>
      <c r="G526" s="190" t="s">
        <v>175</v>
      </c>
      <c r="H526" s="191">
        <v>1</v>
      </c>
      <c r="I526" s="192"/>
      <c r="J526" s="193">
        <f>ROUND(I526*H526,2)</f>
        <v>0</v>
      </c>
      <c r="K526" s="194"/>
      <c r="L526" s="39"/>
      <c r="M526" s="195" t="s">
        <v>1</v>
      </c>
      <c r="N526" s="196" t="s">
        <v>43</v>
      </c>
      <c r="O526" s="71"/>
      <c r="P526" s="197">
        <f>O526*H526</f>
        <v>0</v>
      </c>
      <c r="Q526" s="197">
        <v>0</v>
      </c>
      <c r="R526" s="197">
        <f>Q526*H526</f>
        <v>0</v>
      </c>
      <c r="S526" s="197">
        <v>0</v>
      </c>
      <c r="T526" s="198">
        <f>S526*H526</f>
        <v>0</v>
      </c>
      <c r="U526" s="34"/>
      <c r="V526" s="34"/>
      <c r="W526" s="34"/>
      <c r="X526" s="34"/>
      <c r="Y526" s="34"/>
      <c r="Z526" s="34"/>
      <c r="AA526" s="34"/>
      <c r="AB526" s="34"/>
      <c r="AC526" s="34"/>
      <c r="AD526" s="34"/>
      <c r="AE526" s="34"/>
      <c r="AR526" s="199" t="s">
        <v>256</v>
      </c>
      <c r="AT526" s="199" t="s">
        <v>165</v>
      </c>
      <c r="AU526" s="199" t="s">
        <v>88</v>
      </c>
      <c r="AY526" s="17" t="s">
        <v>163</v>
      </c>
      <c r="BE526" s="200">
        <f>IF(N526="základní",J526,0)</f>
        <v>0</v>
      </c>
      <c r="BF526" s="200">
        <f>IF(N526="snížená",J526,0)</f>
        <v>0</v>
      </c>
      <c r="BG526" s="200">
        <f>IF(N526="zákl. přenesená",J526,0)</f>
        <v>0</v>
      </c>
      <c r="BH526" s="200">
        <f>IF(N526="sníž. přenesená",J526,0)</f>
        <v>0</v>
      </c>
      <c r="BI526" s="200">
        <f>IF(N526="nulová",J526,0)</f>
        <v>0</v>
      </c>
      <c r="BJ526" s="17" t="s">
        <v>86</v>
      </c>
      <c r="BK526" s="200">
        <f>ROUND(I526*H526,2)</f>
        <v>0</v>
      </c>
      <c r="BL526" s="17" t="s">
        <v>256</v>
      </c>
      <c r="BM526" s="199" t="s">
        <v>1132</v>
      </c>
    </row>
    <row r="527" spans="1:65" s="13" customFormat="1" ht="11.25">
      <c r="B527" s="201"/>
      <c r="C527" s="202"/>
      <c r="D527" s="203" t="s">
        <v>171</v>
      </c>
      <c r="E527" s="204" t="s">
        <v>1</v>
      </c>
      <c r="F527" s="205" t="s">
        <v>1133</v>
      </c>
      <c r="G527" s="202"/>
      <c r="H527" s="206">
        <v>1</v>
      </c>
      <c r="I527" s="207"/>
      <c r="J527" s="202"/>
      <c r="K527" s="202"/>
      <c r="L527" s="208"/>
      <c r="M527" s="209"/>
      <c r="N527" s="210"/>
      <c r="O527" s="210"/>
      <c r="P527" s="210"/>
      <c r="Q527" s="210"/>
      <c r="R527" s="210"/>
      <c r="S527" s="210"/>
      <c r="T527" s="211"/>
      <c r="AT527" s="212" t="s">
        <v>171</v>
      </c>
      <c r="AU527" s="212" t="s">
        <v>88</v>
      </c>
      <c r="AV527" s="13" t="s">
        <v>88</v>
      </c>
      <c r="AW527" s="13" t="s">
        <v>34</v>
      </c>
      <c r="AX527" s="13" t="s">
        <v>86</v>
      </c>
      <c r="AY527" s="212" t="s">
        <v>163</v>
      </c>
    </row>
    <row r="528" spans="1:65" s="2" customFormat="1" ht="24.2" customHeight="1">
      <c r="A528" s="34"/>
      <c r="B528" s="35"/>
      <c r="C528" s="213" t="s">
        <v>1134</v>
      </c>
      <c r="D528" s="213" t="s">
        <v>186</v>
      </c>
      <c r="E528" s="214" t="s">
        <v>1135</v>
      </c>
      <c r="F528" s="215" t="s">
        <v>1136</v>
      </c>
      <c r="G528" s="216" t="s">
        <v>175</v>
      </c>
      <c r="H528" s="217">
        <v>1</v>
      </c>
      <c r="I528" s="218"/>
      <c r="J528" s="219">
        <f t="shared" ref="J528:J536" si="70">ROUND(I528*H528,2)</f>
        <v>0</v>
      </c>
      <c r="K528" s="220"/>
      <c r="L528" s="221"/>
      <c r="M528" s="222" t="s">
        <v>1</v>
      </c>
      <c r="N528" s="223" t="s">
        <v>43</v>
      </c>
      <c r="O528" s="71"/>
      <c r="P528" s="197">
        <f t="shared" ref="P528:P536" si="71">O528*H528</f>
        <v>0</v>
      </c>
      <c r="Q528" s="197">
        <v>4.8000000000000001E-2</v>
      </c>
      <c r="R528" s="197">
        <f t="shared" ref="R528:R536" si="72">Q528*H528</f>
        <v>4.8000000000000001E-2</v>
      </c>
      <c r="S528" s="197">
        <v>0</v>
      </c>
      <c r="T528" s="198">
        <f t="shared" ref="T528:T536" si="73">S528*H528</f>
        <v>0</v>
      </c>
      <c r="U528" s="34"/>
      <c r="V528" s="34"/>
      <c r="W528" s="34"/>
      <c r="X528" s="34"/>
      <c r="Y528" s="34"/>
      <c r="Z528" s="34"/>
      <c r="AA528" s="34"/>
      <c r="AB528" s="34"/>
      <c r="AC528" s="34"/>
      <c r="AD528" s="34"/>
      <c r="AE528" s="34"/>
      <c r="AR528" s="199" t="s">
        <v>366</v>
      </c>
      <c r="AT528" s="199" t="s">
        <v>186</v>
      </c>
      <c r="AU528" s="199" t="s">
        <v>88</v>
      </c>
      <c r="AY528" s="17" t="s">
        <v>163</v>
      </c>
      <c r="BE528" s="200">
        <f t="shared" ref="BE528:BE536" si="74">IF(N528="základní",J528,0)</f>
        <v>0</v>
      </c>
      <c r="BF528" s="200">
        <f t="shared" ref="BF528:BF536" si="75">IF(N528="snížená",J528,0)</f>
        <v>0</v>
      </c>
      <c r="BG528" s="200">
        <f t="shared" ref="BG528:BG536" si="76">IF(N528="zákl. přenesená",J528,0)</f>
        <v>0</v>
      </c>
      <c r="BH528" s="200">
        <f t="shared" ref="BH528:BH536" si="77">IF(N528="sníž. přenesená",J528,0)</f>
        <v>0</v>
      </c>
      <c r="BI528" s="200">
        <f t="shared" ref="BI528:BI536" si="78">IF(N528="nulová",J528,0)</f>
        <v>0</v>
      </c>
      <c r="BJ528" s="17" t="s">
        <v>86</v>
      </c>
      <c r="BK528" s="200">
        <f t="shared" ref="BK528:BK536" si="79">ROUND(I528*H528,2)</f>
        <v>0</v>
      </c>
      <c r="BL528" s="17" t="s">
        <v>256</v>
      </c>
      <c r="BM528" s="199" t="s">
        <v>1137</v>
      </c>
    </row>
    <row r="529" spans="1:65" s="2" customFormat="1" ht="16.5" customHeight="1">
      <c r="A529" s="34"/>
      <c r="B529" s="35"/>
      <c r="C529" s="187" t="s">
        <v>1138</v>
      </c>
      <c r="D529" s="187" t="s">
        <v>165</v>
      </c>
      <c r="E529" s="188" t="s">
        <v>1139</v>
      </c>
      <c r="F529" s="189" t="s">
        <v>1140</v>
      </c>
      <c r="G529" s="190" t="s">
        <v>168</v>
      </c>
      <c r="H529" s="191">
        <v>35</v>
      </c>
      <c r="I529" s="192"/>
      <c r="J529" s="193">
        <f t="shared" si="70"/>
        <v>0</v>
      </c>
      <c r="K529" s="194"/>
      <c r="L529" s="39"/>
      <c r="M529" s="195" t="s">
        <v>1</v>
      </c>
      <c r="N529" s="196" t="s">
        <v>43</v>
      </c>
      <c r="O529" s="71"/>
      <c r="P529" s="197">
        <f t="shared" si="71"/>
        <v>0</v>
      </c>
      <c r="Q529" s="197">
        <v>0</v>
      </c>
      <c r="R529" s="197">
        <f t="shared" si="72"/>
        <v>0</v>
      </c>
      <c r="S529" s="197">
        <v>4.0000000000000001E-3</v>
      </c>
      <c r="T529" s="198">
        <f t="shared" si="73"/>
        <v>0.14000000000000001</v>
      </c>
      <c r="U529" s="34"/>
      <c r="V529" s="34"/>
      <c r="W529" s="34"/>
      <c r="X529" s="34"/>
      <c r="Y529" s="34"/>
      <c r="Z529" s="34"/>
      <c r="AA529" s="34"/>
      <c r="AB529" s="34"/>
      <c r="AC529" s="34"/>
      <c r="AD529" s="34"/>
      <c r="AE529" s="34"/>
      <c r="AR529" s="199" t="s">
        <v>256</v>
      </c>
      <c r="AT529" s="199" t="s">
        <v>165</v>
      </c>
      <c r="AU529" s="199" t="s">
        <v>88</v>
      </c>
      <c r="AY529" s="17" t="s">
        <v>163</v>
      </c>
      <c r="BE529" s="200">
        <f t="shared" si="74"/>
        <v>0</v>
      </c>
      <c r="BF529" s="200">
        <f t="shared" si="75"/>
        <v>0</v>
      </c>
      <c r="BG529" s="200">
        <f t="shared" si="76"/>
        <v>0</v>
      </c>
      <c r="BH529" s="200">
        <f t="shared" si="77"/>
        <v>0</v>
      </c>
      <c r="BI529" s="200">
        <f t="shared" si="78"/>
        <v>0</v>
      </c>
      <c r="BJ529" s="17" t="s">
        <v>86</v>
      </c>
      <c r="BK529" s="200">
        <f t="shared" si="79"/>
        <v>0</v>
      </c>
      <c r="BL529" s="17" t="s">
        <v>256</v>
      </c>
      <c r="BM529" s="199" t="s">
        <v>1141</v>
      </c>
    </row>
    <row r="530" spans="1:65" s="2" customFormat="1" ht="16.5" customHeight="1">
      <c r="A530" s="34"/>
      <c r="B530" s="35"/>
      <c r="C530" s="187" t="s">
        <v>1142</v>
      </c>
      <c r="D530" s="187" t="s">
        <v>165</v>
      </c>
      <c r="E530" s="188" t="s">
        <v>1143</v>
      </c>
      <c r="F530" s="189" t="s">
        <v>1144</v>
      </c>
      <c r="G530" s="190" t="s">
        <v>168</v>
      </c>
      <c r="H530" s="191">
        <v>35</v>
      </c>
      <c r="I530" s="192"/>
      <c r="J530" s="193">
        <f t="shared" si="70"/>
        <v>0</v>
      </c>
      <c r="K530" s="194"/>
      <c r="L530" s="39"/>
      <c r="M530" s="195" t="s">
        <v>1</v>
      </c>
      <c r="N530" s="196" t="s">
        <v>43</v>
      </c>
      <c r="O530" s="71"/>
      <c r="P530" s="197">
        <f t="shared" si="71"/>
        <v>0</v>
      </c>
      <c r="Q530" s="197">
        <v>0</v>
      </c>
      <c r="R530" s="197">
        <f t="shared" si="72"/>
        <v>0</v>
      </c>
      <c r="S530" s="197">
        <v>2E-3</v>
      </c>
      <c r="T530" s="198">
        <f t="shared" si="73"/>
        <v>7.0000000000000007E-2</v>
      </c>
      <c r="U530" s="34"/>
      <c r="V530" s="34"/>
      <c r="W530" s="34"/>
      <c r="X530" s="34"/>
      <c r="Y530" s="34"/>
      <c r="Z530" s="34"/>
      <c r="AA530" s="34"/>
      <c r="AB530" s="34"/>
      <c r="AC530" s="34"/>
      <c r="AD530" s="34"/>
      <c r="AE530" s="34"/>
      <c r="AR530" s="199" t="s">
        <v>256</v>
      </c>
      <c r="AT530" s="199" t="s">
        <v>165</v>
      </c>
      <c r="AU530" s="199" t="s">
        <v>88</v>
      </c>
      <c r="AY530" s="17" t="s">
        <v>163</v>
      </c>
      <c r="BE530" s="200">
        <f t="shared" si="74"/>
        <v>0</v>
      </c>
      <c r="BF530" s="200">
        <f t="shared" si="75"/>
        <v>0</v>
      </c>
      <c r="BG530" s="200">
        <f t="shared" si="76"/>
        <v>0</v>
      </c>
      <c r="BH530" s="200">
        <f t="shared" si="77"/>
        <v>0</v>
      </c>
      <c r="BI530" s="200">
        <f t="shared" si="78"/>
        <v>0</v>
      </c>
      <c r="BJ530" s="17" t="s">
        <v>86</v>
      </c>
      <c r="BK530" s="200">
        <f t="shared" si="79"/>
        <v>0</v>
      </c>
      <c r="BL530" s="17" t="s">
        <v>256</v>
      </c>
      <c r="BM530" s="199" t="s">
        <v>1145</v>
      </c>
    </row>
    <row r="531" spans="1:65" s="2" customFormat="1" ht="24.2" customHeight="1">
      <c r="A531" s="34"/>
      <c r="B531" s="35"/>
      <c r="C531" s="187" t="s">
        <v>1146</v>
      </c>
      <c r="D531" s="187" t="s">
        <v>165</v>
      </c>
      <c r="E531" s="188" t="s">
        <v>1147</v>
      </c>
      <c r="F531" s="189" t="s">
        <v>1148</v>
      </c>
      <c r="G531" s="190" t="s">
        <v>175</v>
      </c>
      <c r="H531" s="191">
        <v>1</v>
      </c>
      <c r="I531" s="192"/>
      <c r="J531" s="193">
        <f t="shared" si="70"/>
        <v>0</v>
      </c>
      <c r="K531" s="194"/>
      <c r="L531" s="39"/>
      <c r="M531" s="195" t="s">
        <v>1</v>
      </c>
      <c r="N531" s="196" t="s">
        <v>43</v>
      </c>
      <c r="O531" s="71"/>
      <c r="P531" s="197">
        <f t="shared" si="71"/>
        <v>0</v>
      </c>
      <c r="Q531" s="197">
        <v>0</v>
      </c>
      <c r="R531" s="197">
        <f t="shared" si="72"/>
        <v>0</v>
      </c>
      <c r="S531" s="197">
        <v>0</v>
      </c>
      <c r="T531" s="198">
        <f t="shared" si="73"/>
        <v>0</v>
      </c>
      <c r="U531" s="34"/>
      <c r="V531" s="34"/>
      <c r="W531" s="34"/>
      <c r="X531" s="34"/>
      <c r="Y531" s="34"/>
      <c r="Z531" s="34"/>
      <c r="AA531" s="34"/>
      <c r="AB531" s="34"/>
      <c r="AC531" s="34"/>
      <c r="AD531" s="34"/>
      <c r="AE531" s="34"/>
      <c r="AR531" s="199" t="s">
        <v>256</v>
      </c>
      <c r="AT531" s="199" t="s">
        <v>165</v>
      </c>
      <c r="AU531" s="199" t="s">
        <v>88</v>
      </c>
      <c r="AY531" s="17" t="s">
        <v>163</v>
      </c>
      <c r="BE531" s="200">
        <f t="shared" si="74"/>
        <v>0</v>
      </c>
      <c r="BF531" s="200">
        <f t="shared" si="75"/>
        <v>0</v>
      </c>
      <c r="BG531" s="200">
        <f t="shared" si="76"/>
        <v>0</v>
      </c>
      <c r="BH531" s="200">
        <f t="shared" si="77"/>
        <v>0</v>
      </c>
      <c r="BI531" s="200">
        <f t="shared" si="78"/>
        <v>0</v>
      </c>
      <c r="BJ531" s="17" t="s">
        <v>86</v>
      </c>
      <c r="BK531" s="200">
        <f t="shared" si="79"/>
        <v>0</v>
      </c>
      <c r="BL531" s="17" t="s">
        <v>256</v>
      </c>
      <c r="BM531" s="199" t="s">
        <v>1149</v>
      </c>
    </row>
    <row r="532" spans="1:65" s="2" customFormat="1" ht="24.2" customHeight="1">
      <c r="A532" s="34"/>
      <c r="B532" s="35"/>
      <c r="C532" s="213" t="s">
        <v>1150</v>
      </c>
      <c r="D532" s="213" t="s">
        <v>186</v>
      </c>
      <c r="E532" s="214" t="s">
        <v>1151</v>
      </c>
      <c r="F532" s="215" t="s">
        <v>1152</v>
      </c>
      <c r="G532" s="216" t="s">
        <v>175</v>
      </c>
      <c r="H532" s="217">
        <v>1</v>
      </c>
      <c r="I532" s="218"/>
      <c r="J532" s="219">
        <f t="shared" si="70"/>
        <v>0</v>
      </c>
      <c r="K532" s="220"/>
      <c r="L532" s="221"/>
      <c r="M532" s="222" t="s">
        <v>1</v>
      </c>
      <c r="N532" s="223" t="s">
        <v>43</v>
      </c>
      <c r="O532" s="71"/>
      <c r="P532" s="197">
        <f t="shared" si="71"/>
        <v>0</v>
      </c>
      <c r="Q532" s="197">
        <v>1.1999999999999999E-3</v>
      </c>
      <c r="R532" s="197">
        <f t="shared" si="72"/>
        <v>1.1999999999999999E-3</v>
      </c>
      <c r="S532" s="197">
        <v>0</v>
      </c>
      <c r="T532" s="198">
        <f t="shared" si="73"/>
        <v>0</v>
      </c>
      <c r="U532" s="34"/>
      <c r="V532" s="34"/>
      <c r="W532" s="34"/>
      <c r="X532" s="34"/>
      <c r="Y532" s="34"/>
      <c r="Z532" s="34"/>
      <c r="AA532" s="34"/>
      <c r="AB532" s="34"/>
      <c r="AC532" s="34"/>
      <c r="AD532" s="34"/>
      <c r="AE532" s="34"/>
      <c r="AR532" s="199" t="s">
        <v>366</v>
      </c>
      <c r="AT532" s="199" t="s">
        <v>186</v>
      </c>
      <c r="AU532" s="199" t="s">
        <v>88</v>
      </c>
      <c r="AY532" s="17" t="s">
        <v>163</v>
      </c>
      <c r="BE532" s="200">
        <f t="shared" si="74"/>
        <v>0</v>
      </c>
      <c r="BF532" s="200">
        <f t="shared" si="75"/>
        <v>0</v>
      </c>
      <c r="BG532" s="200">
        <f t="shared" si="76"/>
        <v>0</v>
      </c>
      <c r="BH532" s="200">
        <f t="shared" si="77"/>
        <v>0</v>
      </c>
      <c r="BI532" s="200">
        <f t="shared" si="78"/>
        <v>0</v>
      </c>
      <c r="BJ532" s="17" t="s">
        <v>86</v>
      </c>
      <c r="BK532" s="200">
        <f t="shared" si="79"/>
        <v>0</v>
      </c>
      <c r="BL532" s="17" t="s">
        <v>256</v>
      </c>
      <c r="BM532" s="199" t="s">
        <v>1153</v>
      </c>
    </row>
    <row r="533" spans="1:65" s="2" customFormat="1" ht="16.5" customHeight="1">
      <c r="A533" s="34"/>
      <c r="B533" s="35"/>
      <c r="C533" s="213" t="s">
        <v>1154</v>
      </c>
      <c r="D533" s="213" t="s">
        <v>186</v>
      </c>
      <c r="E533" s="214" t="s">
        <v>1155</v>
      </c>
      <c r="F533" s="215" t="s">
        <v>1156</v>
      </c>
      <c r="G533" s="216" t="s">
        <v>175</v>
      </c>
      <c r="H533" s="217">
        <v>1</v>
      </c>
      <c r="I533" s="218"/>
      <c r="J533" s="219">
        <f t="shared" si="70"/>
        <v>0</v>
      </c>
      <c r="K533" s="220"/>
      <c r="L533" s="221"/>
      <c r="M533" s="222" t="s">
        <v>1</v>
      </c>
      <c r="N533" s="223" t="s">
        <v>43</v>
      </c>
      <c r="O533" s="71"/>
      <c r="P533" s="197">
        <f t="shared" si="71"/>
        <v>0</v>
      </c>
      <c r="Q533" s="197">
        <v>1.4999999999999999E-4</v>
      </c>
      <c r="R533" s="197">
        <f t="shared" si="72"/>
        <v>1.4999999999999999E-4</v>
      </c>
      <c r="S533" s="197">
        <v>0</v>
      </c>
      <c r="T533" s="198">
        <f t="shared" si="73"/>
        <v>0</v>
      </c>
      <c r="U533" s="34"/>
      <c r="V533" s="34"/>
      <c r="W533" s="34"/>
      <c r="X533" s="34"/>
      <c r="Y533" s="34"/>
      <c r="Z533" s="34"/>
      <c r="AA533" s="34"/>
      <c r="AB533" s="34"/>
      <c r="AC533" s="34"/>
      <c r="AD533" s="34"/>
      <c r="AE533" s="34"/>
      <c r="AR533" s="199" t="s">
        <v>366</v>
      </c>
      <c r="AT533" s="199" t="s">
        <v>186</v>
      </c>
      <c r="AU533" s="199" t="s">
        <v>88</v>
      </c>
      <c r="AY533" s="17" t="s">
        <v>163</v>
      </c>
      <c r="BE533" s="200">
        <f t="shared" si="74"/>
        <v>0</v>
      </c>
      <c r="BF533" s="200">
        <f t="shared" si="75"/>
        <v>0</v>
      </c>
      <c r="BG533" s="200">
        <f t="shared" si="76"/>
        <v>0</v>
      </c>
      <c r="BH533" s="200">
        <f t="shared" si="77"/>
        <v>0</v>
      </c>
      <c r="BI533" s="200">
        <f t="shared" si="78"/>
        <v>0</v>
      </c>
      <c r="BJ533" s="17" t="s">
        <v>86</v>
      </c>
      <c r="BK533" s="200">
        <f t="shared" si="79"/>
        <v>0</v>
      </c>
      <c r="BL533" s="17" t="s">
        <v>256</v>
      </c>
      <c r="BM533" s="199" t="s">
        <v>1157</v>
      </c>
    </row>
    <row r="534" spans="1:65" s="2" customFormat="1" ht="16.5" customHeight="1">
      <c r="A534" s="34"/>
      <c r="B534" s="35"/>
      <c r="C534" s="187" t="s">
        <v>1158</v>
      </c>
      <c r="D534" s="187" t="s">
        <v>165</v>
      </c>
      <c r="E534" s="188" t="s">
        <v>1159</v>
      </c>
      <c r="F534" s="189" t="s">
        <v>1160</v>
      </c>
      <c r="G534" s="190" t="s">
        <v>175</v>
      </c>
      <c r="H534" s="191">
        <v>2</v>
      </c>
      <c r="I534" s="192"/>
      <c r="J534" s="193">
        <f t="shared" si="70"/>
        <v>0</v>
      </c>
      <c r="K534" s="194"/>
      <c r="L534" s="39"/>
      <c r="M534" s="195" t="s">
        <v>1</v>
      </c>
      <c r="N534" s="196" t="s">
        <v>43</v>
      </c>
      <c r="O534" s="71"/>
      <c r="P534" s="197">
        <f t="shared" si="71"/>
        <v>0</v>
      </c>
      <c r="Q534" s="197">
        <v>0</v>
      </c>
      <c r="R534" s="197">
        <f t="shared" si="72"/>
        <v>0</v>
      </c>
      <c r="S534" s="197">
        <v>0</v>
      </c>
      <c r="T534" s="198">
        <f t="shared" si="73"/>
        <v>0</v>
      </c>
      <c r="U534" s="34"/>
      <c r="V534" s="34"/>
      <c r="W534" s="34"/>
      <c r="X534" s="34"/>
      <c r="Y534" s="34"/>
      <c r="Z534" s="34"/>
      <c r="AA534" s="34"/>
      <c r="AB534" s="34"/>
      <c r="AC534" s="34"/>
      <c r="AD534" s="34"/>
      <c r="AE534" s="34"/>
      <c r="AR534" s="199" t="s">
        <v>256</v>
      </c>
      <c r="AT534" s="199" t="s">
        <v>165</v>
      </c>
      <c r="AU534" s="199" t="s">
        <v>88</v>
      </c>
      <c r="AY534" s="17" t="s">
        <v>163</v>
      </c>
      <c r="BE534" s="200">
        <f t="shared" si="74"/>
        <v>0</v>
      </c>
      <c r="BF534" s="200">
        <f t="shared" si="75"/>
        <v>0</v>
      </c>
      <c r="BG534" s="200">
        <f t="shared" si="76"/>
        <v>0</v>
      </c>
      <c r="BH534" s="200">
        <f t="shared" si="77"/>
        <v>0</v>
      </c>
      <c r="BI534" s="200">
        <f t="shared" si="78"/>
        <v>0</v>
      </c>
      <c r="BJ534" s="17" t="s">
        <v>86</v>
      </c>
      <c r="BK534" s="200">
        <f t="shared" si="79"/>
        <v>0</v>
      </c>
      <c r="BL534" s="17" t="s">
        <v>256</v>
      </c>
      <c r="BM534" s="199" t="s">
        <v>1161</v>
      </c>
    </row>
    <row r="535" spans="1:65" s="2" customFormat="1" ht="24.2" customHeight="1">
      <c r="A535" s="34"/>
      <c r="B535" s="35"/>
      <c r="C535" s="213" t="s">
        <v>1162</v>
      </c>
      <c r="D535" s="213" t="s">
        <v>186</v>
      </c>
      <c r="E535" s="214" t="s">
        <v>1163</v>
      </c>
      <c r="F535" s="215" t="s">
        <v>1164</v>
      </c>
      <c r="G535" s="216" t="s">
        <v>175</v>
      </c>
      <c r="H535" s="217">
        <v>2</v>
      </c>
      <c r="I535" s="218"/>
      <c r="J535" s="219">
        <f t="shared" si="70"/>
        <v>0</v>
      </c>
      <c r="K535" s="220"/>
      <c r="L535" s="221"/>
      <c r="M535" s="222" t="s">
        <v>1</v>
      </c>
      <c r="N535" s="223" t="s">
        <v>43</v>
      </c>
      <c r="O535" s="71"/>
      <c r="P535" s="197">
        <f t="shared" si="71"/>
        <v>0</v>
      </c>
      <c r="Q535" s="197">
        <v>1.1999999999999999E-3</v>
      </c>
      <c r="R535" s="197">
        <f t="shared" si="72"/>
        <v>2.3999999999999998E-3</v>
      </c>
      <c r="S535" s="197">
        <v>0</v>
      </c>
      <c r="T535" s="198">
        <f t="shared" si="73"/>
        <v>0</v>
      </c>
      <c r="U535" s="34"/>
      <c r="V535" s="34"/>
      <c r="W535" s="34"/>
      <c r="X535" s="34"/>
      <c r="Y535" s="34"/>
      <c r="Z535" s="34"/>
      <c r="AA535" s="34"/>
      <c r="AB535" s="34"/>
      <c r="AC535" s="34"/>
      <c r="AD535" s="34"/>
      <c r="AE535" s="34"/>
      <c r="AR535" s="199" t="s">
        <v>366</v>
      </c>
      <c r="AT535" s="199" t="s">
        <v>186</v>
      </c>
      <c r="AU535" s="199" t="s">
        <v>88</v>
      </c>
      <c r="AY535" s="17" t="s">
        <v>163</v>
      </c>
      <c r="BE535" s="200">
        <f t="shared" si="74"/>
        <v>0</v>
      </c>
      <c r="BF535" s="200">
        <f t="shared" si="75"/>
        <v>0</v>
      </c>
      <c r="BG535" s="200">
        <f t="shared" si="76"/>
        <v>0</v>
      </c>
      <c r="BH535" s="200">
        <f t="shared" si="77"/>
        <v>0</v>
      </c>
      <c r="BI535" s="200">
        <f t="shared" si="78"/>
        <v>0</v>
      </c>
      <c r="BJ535" s="17" t="s">
        <v>86</v>
      </c>
      <c r="BK535" s="200">
        <f t="shared" si="79"/>
        <v>0</v>
      </c>
      <c r="BL535" s="17" t="s">
        <v>256</v>
      </c>
      <c r="BM535" s="199" t="s">
        <v>1165</v>
      </c>
    </row>
    <row r="536" spans="1:65" s="2" customFormat="1" ht="24.2" customHeight="1">
      <c r="A536" s="34"/>
      <c r="B536" s="35"/>
      <c r="C536" s="187" t="s">
        <v>1166</v>
      </c>
      <c r="D536" s="187" t="s">
        <v>165</v>
      </c>
      <c r="E536" s="188" t="s">
        <v>1167</v>
      </c>
      <c r="F536" s="189" t="s">
        <v>1168</v>
      </c>
      <c r="G536" s="190" t="s">
        <v>1169</v>
      </c>
      <c r="H536" s="191">
        <v>500</v>
      </c>
      <c r="I536" s="192"/>
      <c r="J536" s="193">
        <f t="shared" si="70"/>
        <v>0</v>
      </c>
      <c r="K536" s="194"/>
      <c r="L536" s="39"/>
      <c r="M536" s="195" t="s">
        <v>1</v>
      </c>
      <c r="N536" s="196" t="s">
        <v>43</v>
      </c>
      <c r="O536" s="71"/>
      <c r="P536" s="197">
        <f t="shared" si="71"/>
        <v>0</v>
      </c>
      <c r="Q536" s="197">
        <v>0</v>
      </c>
      <c r="R536" s="197">
        <f t="shared" si="72"/>
        <v>0</v>
      </c>
      <c r="S536" s="197">
        <v>1E-3</v>
      </c>
      <c r="T536" s="198">
        <f t="shared" si="73"/>
        <v>0.5</v>
      </c>
      <c r="U536" s="34"/>
      <c r="V536" s="34"/>
      <c r="W536" s="34"/>
      <c r="X536" s="34"/>
      <c r="Y536" s="34"/>
      <c r="Z536" s="34"/>
      <c r="AA536" s="34"/>
      <c r="AB536" s="34"/>
      <c r="AC536" s="34"/>
      <c r="AD536" s="34"/>
      <c r="AE536" s="34"/>
      <c r="AR536" s="199" t="s">
        <v>256</v>
      </c>
      <c r="AT536" s="199" t="s">
        <v>165</v>
      </c>
      <c r="AU536" s="199" t="s">
        <v>88</v>
      </c>
      <c r="AY536" s="17" t="s">
        <v>163</v>
      </c>
      <c r="BE536" s="200">
        <f t="shared" si="74"/>
        <v>0</v>
      </c>
      <c r="BF536" s="200">
        <f t="shared" si="75"/>
        <v>0</v>
      </c>
      <c r="BG536" s="200">
        <f t="shared" si="76"/>
        <v>0</v>
      </c>
      <c r="BH536" s="200">
        <f t="shared" si="77"/>
        <v>0</v>
      </c>
      <c r="BI536" s="200">
        <f t="shared" si="78"/>
        <v>0</v>
      </c>
      <c r="BJ536" s="17" t="s">
        <v>86</v>
      </c>
      <c r="BK536" s="200">
        <f t="shared" si="79"/>
        <v>0</v>
      </c>
      <c r="BL536" s="17" t="s">
        <v>256</v>
      </c>
      <c r="BM536" s="199" t="s">
        <v>1170</v>
      </c>
    </row>
    <row r="537" spans="1:65" s="13" customFormat="1" ht="11.25">
      <c r="B537" s="201"/>
      <c r="C537" s="202"/>
      <c r="D537" s="203" t="s">
        <v>171</v>
      </c>
      <c r="E537" s="204" t="s">
        <v>1</v>
      </c>
      <c r="F537" s="205" t="s">
        <v>1171</v>
      </c>
      <c r="G537" s="202"/>
      <c r="H537" s="206">
        <v>500</v>
      </c>
      <c r="I537" s="207"/>
      <c r="J537" s="202"/>
      <c r="K537" s="202"/>
      <c r="L537" s="208"/>
      <c r="M537" s="209"/>
      <c r="N537" s="210"/>
      <c r="O537" s="210"/>
      <c r="P537" s="210"/>
      <c r="Q537" s="210"/>
      <c r="R537" s="210"/>
      <c r="S537" s="210"/>
      <c r="T537" s="211"/>
      <c r="AT537" s="212" t="s">
        <v>171</v>
      </c>
      <c r="AU537" s="212" t="s">
        <v>88</v>
      </c>
      <c r="AV537" s="13" t="s">
        <v>88</v>
      </c>
      <c r="AW537" s="13" t="s">
        <v>34</v>
      </c>
      <c r="AX537" s="13" t="s">
        <v>86</v>
      </c>
      <c r="AY537" s="212" t="s">
        <v>163</v>
      </c>
    </row>
    <row r="538" spans="1:65" s="2" customFormat="1" ht="24.2" customHeight="1">
      <c r="A538" s="34"/>
      <c r="B538" s="35"/>
      <c r="C538" s="187" t="s">
        <v>1172</v>
      </c>
      <c r="D538" s="187" t="s">
        <v>165</v>
      </c>
      <c r="E538" s="188" t="s">
        <v>1173</v>
      </c>
      <c r="F538" s="189" t="s">
        <v>1174</v>
      </c>
      <c r="G538" s="190" t="s">
        <v>537</v>
      </c>
      <c r="H538" s="239"/>
      <c r="I538" s="192"/>
      <c r="J538" s="193">
        <f>ROUND(I538*H538,2)</f>
        <v>0</v>
      </c>
      <c r="K538" s="194"/>
      <c r="L538" s="39"/>
      <c r="M538" s="195" t="s">
        <v>1</v>
      </c>
      <c r="N538" s="196" t="s">
        <v>43</v>
      </c>
      <c r="O538" s="71"/>
      <c r="P538" s="197">
        <f>O538*H538</f>
        <v>0</v>
      </c>
      <c r="Q538" s="197">
        <v>0</v>
      </c>
      <c r="R538" s="197">
        <f>Q538*H538</f>
        <v>0</v>
      </c>
      <c r="S538" s="197">
        <v>0</v>
      </c>
      <c r="T538" s="198">
        <f>S538*H538</f>
        <v>0</v>
      </c>
      <c r="U538" s="34"/>
      <c r="V538" s="34"/>
      <c r="W538" s="34"/>
      <c r="X538" s="34"/>
      <c r="Y538" s="34"/>
      <c r="Z538" s="34"/>
      <c r="AA538" s="34"/>
      <c r="AB538" s="34"/>
      <c r="AC538" s="34"/>
      <c r="AD538" s="34"/>
      <c r="AE538" s="34"/>
      <c r="AR538" s="199" t="s">
        <v>256</v>
      </c>
      <c r="AT538" s="199" t="s">
        <v>165</v>
      </c>
      <c r="AU538" s="199" t="s">
        <v>88</v>
      </c>
      <c r="AY538" s="17" t="s">
        <v>163</v>
      </c>
      <c r="BE538" s="200">
        <f>IF(N538="základní",J538,0)</f>
        <v>0</v>
      </c>
      <c r="BF538" s="200">
        <f>IF(N538="snížená",J538,0)</f>
        <v>0</v>
      </c>
      <c r="BG538" s="200">
        <f>IF(N538="zákl. přenesená",J538,0)</f>
        <v>0</v>
      </c>
      <c r="BH538" s="200">
        <f>IF(N538="sníž. přenesená",J538,0)</f>
        <v>0</v>
      </c>
      <c r="BI538" s="200">
        <f>IF(N538="nulová",J538,0)</f>
        <v>0</v>
      </c>
      <c r="BJ538" s="17" t="s">
        <v>86</v>
      </c>
      <c r="BK538" s="200">
        <f>ROUND(I538*H538,2)</f>
        <v>0</v>
      </c>
      <c r="BL538" s="17" t="s">
        <v>256</v>
      </c>
      <c r="BM538" s="199" t="s">
        <v>1175</v>
      </c>
    </row>
    <row r="539" spans="1:65" s="12" customFormat="1" ht="22.9" customHeight="1">
      <c r="B539" s="171"/>
      <c r="C539" s="172"/>
      <c r="D539" s="173" t="s">
        <v>77</v>
      </c>
      <c r="E539" s="185" t="s">
        <v>1176</v>
      </c>
      <c r="F539" s="185" t="s">
        <v>1177</v>
      </c>
      <c r="G539" s="172"/>
      <c r="H539" s="172"/>
      <c r="I539" s="175"/>
      <c r="J539" s="186">
        <f>BK539</f>
        <v>0</v>
      </c>
      <c r="K539" s="172"/>
      <c r="L539" s="177"/>
      <c r="M539" s="178"/>
      <c r="N539" s="179"/>
      <c r="O539" s="179"/>
      <c r="P539" s="180">
        <f>SUM(P540:P562)</f>
        <v>0</v>
      </c>
      <c r="Q539" s="179"/>
      <c r="R539" s="180">
        <f>SUM(R540:R562)</f>
        <v>9.3906004499999991</v>
      </c>
      <c r="S539" s="179"/>
      <c r="T539" s="181">
        <f>SUM(T540:T562)</f>
        <v>3.9E-2</v>
      </c>
      <c r="AR539" s="182" t="s">
        <v>88</v>
      </c>
      <c r="AT539" s="183" t="s">
        <v>77</v>
      </c>
      <c r="AU539" s="183" t="s">
        <v>86</v>
      </c>
      <c r="AY539" s="182" t="s">
        <v>163</v>
      </c>
      <c r="BK539" s="184">
        <f>SUM(BK540:BK562)</f>
        <v>0</v>
      </c>
    </row>
    <row r="540" spans="1:65" s="2" customFormat="1" ht="24.2" customHeight="1">
      <c r="A540" s="34"/>
      <c r="B540" s="35"/>
      <c r="C540" s="187" t="s">
        <v>1178</v>
      </c>
      <c r="D540" s="187" t="s">
        <v>165</v>
      </c>
      <c r="E540" s="188" t="s">
        <v>1179</v>
      </c>
      <c r="F540" s="189" t="s">
        <v>1180</v>
      </c>
      <c r="G540" s="190" t="s">
        <v>168</v>
      </c>
      <c r="H540" s="191">
        <v>30</v>
      </c>
      <c r="I540" s="192"/>
      <c r="J540" s="193">
        <f>ROUND(I540*H540,2)</f>
        <v>0</v>
      </c>
      <c r="K540" s="194"/>
      <c r="L540" s="39"/>
      <c r="M540" s="195" t="s">
        <v>1</v>
      </c>
      <c r="N540" s="196" t="s">
        <v>43</v>
      </c>
      <c r="O540" s="71"/>
      <c r="P540" s="197">
        <f>O540*H540</f>
        <v>0</v>
      </c>
      <c r="Q540" s="197">
        <v>1.2999999999999999E-3</v>
      </c>
      <c r="R540" s="197">
        <f>Q540*H540</f>
        <v>3.9E-2</v>
      </c>
      <c r="S540" s="197">
        <v>1.2999999999999999E-3</v>
      </c>
      <c r="T540" s="198">
        <f>S540*H540</f>
        <v>3.9E-2</v>
      </c>
      <c r="U540" s="34"/>
      <c r="V540" s="34"/>
      <c r="W540" s="34"/>
      <c r="X540" s="34"/>
      <c r="Y540" s="34"/>
      <c r="Z540" s="34"/>
      <c r="AA540" s="34"/>
      <c r="AB540" s="34"/>
      <c r="AC540" s="34"/>
      <c r="AD540" s="34"/>
      <c r="AE540" s="34"/>
      <c r="AR540" s="199" t="s">
        <v>256</v>
      </c>
      <c r="AT540" s="199" t="s">
        <v>165</v>
      </c>
      <c r="AU540" s="199" t="s">
        <v>88</v>
      </c>
      <c r="AY540" s="17" t="s">
        <v>163</v>
      </c>
      <c r="BE540" s="200">
        <f>IF(N540="základní",J540,0)</f>
        <v>0</v>
      </c>
      <c r="BF540" s="200">
        <f>IF(N540="snížená",J540,0)</f>
        <v>0</v>
      </c>
      <c r="BG540" s="200">
        <f>IF(N540="zákl. přenesená",J540,0)</f>
        <v>0</v>
      </c>
      <c r="BH540" s="200">
        <f>IF(N540="sníž. přenesená",J540,0)</f>
        <v>0</v>
      </c>
      <c r="BI540" s="200">
        <f>IF(N540="nulová",J540,0)</f>
        <v>0</v>
      </c>
      <c r="BJ540" s="17" t="s">
        <v>86</v>
      </c>
      <c r="BK540" s="200">
        <f>ROUND(I540*H540,2)</f>
        <v>0</v>
      </c>
      <c r="BL540" s="17" t="s">
        <v>256</v>
      </c>
      <c r="BM540" s="199" t="s">
        <v>1181</v>
      </c>
    </row>
    <row r="541" spans="1:65" s="2" customFormat="1" ht="16.5" customHeight="1">
      <c r="A541" s="34"/>
      <c r="B541" s="35"/>
      <c r="C541" s="187" t="s">
        <v>1182</v>
      </c>
      <c r="D541" s="187" t="s">
        <v>165</v>
      </c>
      <c r="E541" s="188" t="s">
        <v>1183</v>
      </c>
      <c r="F541" s="189" t="s">
        <v>1184</v>
      </c>
      <c r="G541" s="190" t="s">
        <v>168</v>
      </c>
      <c r="H541" s="191">
        <v>247.13</v>
      </c>
      <c r="I541" s="192"/>
      <c r="J541" s="193">
        <f>ROUND(I541*H541,2)</f>
        <v>0</v>
      </c>
      <c r="K541" s="194"/>
      <c r="L541" s="39"/>
      <c r="M541" s="195" t="s">
        <v>1</v>
      </c>
      <c r="N541" s="196" t="s">
        <v>43</v>
      </c>
      <c r="O541" s="71"/>
      <c r="P541" s="197">
        <f>O541*H541</f>
        <v>0</v>
      </c>
      <c r="Q541" s="197">
        <v>0</v>
      </c>
      <c r="R541" s="197">
        <f>Q541*H541</f>
        <v>0</v>
      </c>
      <c r="S541" s="197">
        <v>0</v>
      </c>
      <c r="T541" s="198">
        <f>S541*H541</f>
        <v>0</v>
      </c>
      <c r="U541" s="34"/>
      <c r="V541" s="34"/>
      <c r="W541" s="34"/>
      <c r="X541" s="34"/>
      <c r="Y541" s="34"/>
      <c r="Z541" s="34"/>
      <c r="AA541" s="34"/>
      <c r="AB541" s="34"/>
      <c r="AC541" s="34"/>
      <c r="AD541" s="34"/>
      <c r="AE541" s="34"/>
      <c r="AR541" s="199" t="s">
        <v>256</v>
      </c>
      <c r="AT541" s="199" t="s">
        <v>165</v>
      </c>
      <c r="AU541" s="199" t="s">
        <v>88</v>
      </c>
      <c r="AY541" s="17" t="s">
        <v>163</v>
      </c>
      <c r="BE541" s="200">
        <f>IF(N541="základní",J541,0)</f>
        <v>0</v>
      </c>
      <c r="BF541" s="200">
        <f>IF(N541="snížená",J541,0)</f>
        <v>0</v>
      </c>
      <c r="BG541" s="200">
        <f>IF(N541="zákl. přenesená",J541,0)</f>
        <v>0</v>
      </c>
      <c r="BH541" s="200">
        <f>IF(N541="sníž. přenesená",J541,0)</f>
        <v>0</v>
      </c>
      <c r="BI541" s="200">
        <f>IF(N541="nulová",J541,0)</f>
        <v>0</v>
      </c>
      <c r="BJ541" s="17" t="s">
        <v>86</v>
      </c>
      <c r="BK541" s="200">
        <f>ROUND(I541*H541,2)</f>
        <v>0</v>
      </c>
      <c r="BL541" s="17" t="s">
        <v>256</v>
      </c>
      <c r="BM541" s="199" t="s">
        <v>1185</v>
      </c>
    </row>
    <row r="542" spans="1:65" s="13" customFormat="1" ht="33.75">
      <c r="B542" s="201"/>
      <c r="C542" s="202"/>
      <c r="D542" s="203" t="s">
        <v>171</v>
      </c>
      <c r="E542" s="204" t="s">
        <v>1</v>
      </c>
      <c r="F542" s="205" t="s">
        <v>1186</v>
      </c>
      <c r="G542" s="202"/>
      <c r="H542" s="206">
        <v>247.13</v>
      </c>
      <c r="I542" s="207"/>
      <c r="J542" s="202"/>
      <c r="K542" s="202"/>
      <c r="L542" s="208"/>
      <c r="M542" s="209"/>
      <c r="N542" s="210"/>
      <c r="O542" s="210"/>
      <c r="P542" s="210"/>
      <c r="Q542" s="210"/>
      <c r="R542" s="210"/>
      <c r="S542" s="210"/>
      <c r="T542" s="211"/>
      <c r="AT542" s="212" t="s">
        <v>171</v>
      </c>
      <c r="AU542" s="212" t="s">
        <v>88</v>
      </c>
      <c r="AV542" s="13" t="s">
        <v>88</v>
      </c>
      <c r="AW542" s="13" t="s">
        <v>34</v>
      </c>
      <c r="AX542" s="13" t="s">
        <v>86</v>
      </c>
      <c r="AY542" s="212" t="s">
        <v>163</v>
      </c>
    </row>
    <row r="543" spans="1:65" s="2" customFormat="1" ht="16.5" customHeight="1">
      <c r="A543" s="34"/>
      <c r="B543" s="35"/>
      <c r="C543" s="187" t="s">
        <v>1187</v>
      </c>
      <c r="D543" s="187" t="s">
        <v>165</v>
      </c>
      <c r="E543" s="188" t="s">
        <v>1188</v>
      </c>
      <c r="F543" s="189" t="s">
        <v>1189</v>
      </c>
      <c r="G543" s="190" t="s">
        <v>168</v>
      </c>
      <c r="H543" s="191">
        <v>247.13</v>
      </c>
      <c r="I543" s="192"/>
      <c r="J543" s="193">
        <f>ROUND(I543*H543,2)</f>
        <v>0</v>
      </c>
      <c r="K543" s="194"/>
      <c r="L543" s="39"/>
      <c r="M543" s="195" t="s">
        <v>1</v>
      </c>
      <c r="N543" s="196" t="s">
        <v>43</v>
      </c>
      <c r="O543" s="71"/>
      <c r="P543" s="197">
        <f>O543*H543</f>
        <v>0</v>
      </c>
      <c r="Q543" s="197">
        <v>2.9999999999999997E-4</v>
      </c>
      <c r="R543" s="197">
        <f>Q543*H543</f>
        <v>7.4138999999999997E-2</v>
      </c>
      <c r="S543" s="197">
        <v>0</v>
      </c>
      <c r="T543" s="198">
        <f>S543*H543</f>
        <v>0</v>
      </c>
      <c r="U543" s="34"/>
      <c r="V543" s="34"/>
      <c r="W543" s="34"/>
      <c r="X543" s="34"/>
      <c r="Y543" s="34"/>
      <c r="Z543" s="34"/>
      <c r="AA543" s="34"/>
      <c r="AB543" s="34"/>
      <c r="AC543" s="34"/>
      <c r="AD543" s="34"/>
      <c r="AE543" s="34"/>
      <c r="AR543" s="199" t="s">
        <v>256</v>
      </c>
      <c r="AT543" s="199" t="s">
        <v>165</v>
      </c>
      <c r="AU543" s="199" t="s">
        <v>88</v>
      </c>
      <c r="AY543" s="17" t="s">
        <v>163</v>
      </c>
      <c r="BE543" s="200">
        <f>IF(N543="základní",J543,0)</f>
        <v>0</v>
      </c>
      <c r="BF543" s="200">
        <f>IF(N543="snížená",J543,0)</f>
        <v>0</v>
      </c>
      <c r="BG543" s="200">
        <f>IF(N543="zákl. přenesená",J543,0)</f>
        <v>0</v>
      </c>
      <c r="BH543" s="200">
        <f>IF(N543="sníž. přenesená",J543,0)</f>
        <v>0</v>
      </c>
      <c r="BI543" s="200">
        <f>IF(N543="nulová",J543,0)</f>
        <v>0</v>
      </c>
      <c r="BJ543" s="17" t="s">
        <v>86</v>
      </c>
      <c r="BK543" s="200">
        <f>ROUND(I543*H543,2)</f>
        <v>0</v>
      </c>
      <c r="BL543" s="17" t="s">
        <v>256</v>
      </c>
      <c r="BM543" s="199" t="s">
        <v>1190</v>
      </c>
    </row>
    <row r="544" spans="1:65" s="2" customFormat="1" ht="24.2" customHeight="1">
      <c r="A544" s="34"/>
      <c r="B544" s="35"/>
      <c r="C544" s="187" t="s">
        <v>1191</v>
      </c>
      <c r="D544" s="187" t="s">
        <v>165</v>
      </c>
      <c r="E544" s="188" t="s">
        <v>1192</v>
      </c>
      <c r="F544" s="189" t="s">
        <v>1193</v>
      </c>
      <c r="G544" s="190" t="s">
        <v>168</v>
      </c>
      <c r="H544" s="191">
        <v>247.13</v>
      </c>
      <c r="I544" s="192"/>
      <c r="J544" s="193">
        <f>ROUND(I544*H544,2)</f>
        <v>0</v>
      </c>
      <c r="K544" s="194"/>
      <c r="L544" s="39"/>
      <c r="M544" s="195" t="s">
        <v>1</v>
      </c>
      <c r="N544" s="196" t="s">
        <v>43</v>
      </c>
      <c r="O544" s="71"/>
      <c r="P544" s="197">
        <f>O544*H544</f>
        <v>0</v>
      </c>
      <c r="Q544" s="197">
        <v>7.5799999999999999E-3</v>
      </c>
      <c r="R544" s="197">
        <f>Q544*H544</f>
        <v>1.8732453999999998</v>
      </c>
      <c r="S544" s="197">
        <v>0</v>
      </c>
      <c r="T544" s="198">
        <f>S544*H544</f>
        <v>0</v>
      </c>
      <c r="U544" s="34"/>
      <c r="V544" s="34"/>
      <c r="W544" s="34"/>
      <c r="X544" s="34"/>
      <c r="Y544" s="34"/>
      <c r="Z544" s="34"/>
      <c r="AA544" s="34"/>
      <c r="AB544" s="34"/>
      <c r="AC544" s="34"/>
      <c r="AD544" s="34"/>
      <c r="AE544" s="34"/>
      <c r="AR544" s="199" t="s">
        <v>256</v>
      </c>
      <c r="AT544" s="199" t="s">
        <v>165</v>
      </c>
      <c r="AU544" s="199" t="s">
        <v>88</v>
      </c>
      <c r="AY544" s="17" t="s">
        <v>163</v>
      </c>
      <c r="BE544" s="200">
        <f>IF(N544="základní",J544,0)</f>
        <v>0</v>
      </c>
      <c r="BF544" s="200">
        <f>IF(N544="snížená",J544,0)</f>
        <v>0</v>
      </c>
      <c r="BG544" s="200">
        <f>IF(N544="zákl. přenesená",J544,0)</f>
        <v>0</v>
      </c>
      <c r="BH544" s="200">
        <f>IF(N544="sníž. přenesená",J544,0)</f>
        <v>0</v>
      </c>
      <c r="BI544" s="200">
        <f>IF(N544="nulová",J544,0)</f>
        <v>0</v>
      </c>
      <c r="BJ544" s="17" t="s">
        <v>86</v>
      </c>
      <c r="BK544" s="200">
        <f>ROUND(I544*H544,2)</f>
        <v>0</v>
      </c>
      <c r="BL544" s="17" t="s">
        <v>256</v>
      </c>
      <c r="BM544" s="199" t="s">
        <v>1194</v>
      </c>
    </row>
    <row r="545" spans="1:65" s="2" customFormat="1" ht="24.2" customHeight="1">
      <c r="A545" s="34"/>
      <c r="B545" s="35"/>
      <c r="C545" s="187" t="s">
        <v>1195</v>
      </c>
      <c r="D545" s="187" t="s">
        <v>165</v>
      </c>
      <c r="E545" s="188" t="s">
        <v>1196</v>
      </c>
      <c r="F545" s="189" t="s">
        <v>1197</v>
      </c>
      <c r="G545" s="190" t="s">
        <v>259</v>
      </c>
      <c r="H545" s="191">
        <v>19.95</v>
      </c>
      <c r="I545" s="192"/>
      <c r="J545" s="193">
        <f>ROUND(I545*H545,2)</f>
        <v>0</v>
      </c>
      <c r="K545" s="194"/>
      <c r="L545" s="39"/>
      <c r="M545" s="195" t="s">
        <v>1</v>
      </c>
      <c r="N545" s="196" t="s">
        <v>43</v>
      </c>
      <c r="O545" s="71"/>
      <c r="P545" s="197">
        <f>O545*H545</f>
        <v>0</v>
      </c>
      <c r="Q545" s="197">
        <v>0</v>
      </c>
      <c r="R545" s="197">
        <f>Q545*H545</f>
        <v>0</v>
      </c>
      <c r="S545" s="197">
        <v>0</v>
      </c>
      <c r="T545" s="198">
        <f>S545*H545</f>
        <v>0</v>
      </c>
      <c r="U545" s="34"/>
      <c r="V545" s="34"/>
      <c r="W545" s="34"/>
      <c r="X545" s="34"/>
      <c r="Y545" s="34"/>
      <c r="Z545" s="34"/>
      <c r="AA545" s="34"/>
      <c r="AB545" s="34"/>
      <c r="AC545" s="34"/>
      <c r="AD545" s="34"/>
      <c r="AE545" s="34"/>
      <c r="AR545" s="199" t="s">
        <v>256</v>
      </c>
      <c r="AT545" s="199" t="s">
        <v>165</v>
      </c>
      <c r="AU545" s="199" t="s">
        <v>88</v>
      </c>
      <c r="AY545" s="17" t="s">
        <v>163</v>
      </c>
      <c r="BE545" s="200">
        <f>IF(N545="základní",J545,0)</f>
        <v>0</v>
      </c>
      <c r="BF545" s="200">
        <f>IF(N545="snížená",J545,0)</f>
        <v>0</v>
      </c>
      <c r="BG545" s="200">
        <f>IF(N545="zákl. přenesená",J545,0)</f>
        <v>0</v>
      </c>
      <c r="BH545" s="200">
        <f>IF(N545="sníž. přenesená",J545,0)</f>
        <v>0</v>
      </c>
      <c r="BI545" s="200">
        <f>IF(N545="nulová",J545,0)</f>
        <v>0</v>
      </c>
      <c r="BJ545" s="17" t="s">
        <v>86</v>
      </c>
      <c r="BK545" s="200">
        <f>ROUND(I545*H545,2)</f>
        <v>0</v>
      </c>
      <c r="BL545" s="17" t="s">
        <v>256</v>
      </c>
      <c r="BM545" s="199" t="s">
        <v>1198</v>
      </c>
    </row>
    <row r="546" spans="1:65" s="2" customFormat="1" ht="16.5" customHeight="1">
      <c r="A546" s="34"/>
      <c r="B546" s="35"/>
      <c r="C546" s="213" t="s">
        <v>1199</v>
      </c>
      <c r="D546" s="213" t="s">
        <v>186</v>
      </c>
      <c r="E546" s="214" t="s">
        <v>1200</v>
      </c>
      <c r="F546" s="215" t="s">
        <v>1201</v>
      </c>
      <c r="G546" s="216" t="s">
        <v>259</v>
      </c>
      <c r="H546" s="217">
        <v>21.945</v>
      </c>
      <c r="I546" s="218"/>
      <c r="J546" s="219">
        <f>ROUND(I546*H546,2)</f>
        <v>0</v>
      </c>
      <c r="K546" s="220"/>
      <c r="L546" s="221"/>
      <c r="M546" s="222" t="s">
        <v>1</v>
      </c>
      <c r="N546" s="223" t="s">
        <v>43</v>
      </c>
      <c r="O546" s="71"/>
      <c r="P546" s="197">
        <f>O546*H546</f>
        <v>0</v>
      </c>
      <c r="Q546" s="197">
        <v>1.2999999999999999E-4</v>
      </c>
      <c r="R546" s="197">
        <f>Q546*H546</f>
        <v>2.8528499999999997E-3</v>
      </c>
      <c r="S546" s="197">
        <v>0</v>
      </c>
      <c r="T546" s="198">
        <f>S546*H546</f>
        <v>0</v>
      </c>
      <c r="U546" s="34"/>
      <c r="V546" s="34"/>
      <c r="W546" s="34"/>
      <c r="X546" s="34"/>
      <c r="Y546" s="34"/>
      <c r="Z546" s="34"/>
      <c r="AA546" s="34"/>
      <c r="AB546" s="34"/>
      <c r="AC546" s="34"/>
      <c r="AD546" s="34"/>
      <c r="AE546" s="34"/>
      <c r="AR546" s="199" t="s">
        <v>366</v>
      </c>
      <c r="AT546" s="199" t="s">
        <v>186</v>
      </c>
      <c r="AU546" s="199" t="s">
        <v>88</v>
      </c>
      <c r="AY546" s="17" t="s">
        <v>163</v>
      </c>
      <c r="BE546" s="200">
        <f>IF(N546="základní",J546,0)</f>
        <v>0</v>
      </c>
      <c r="BF546" s="200">
        <f>IF(N546="snížená",J546,0)</f>
        <v>0</v>
      </c>
      <c r="BG546" s="200">
        <f>IF(N546="zákl. přenesená",J546,0)</f>
        <v>0</v>
      </c>
      <c r="BH546" s="200">
        <f>IF(N546="sníž. přenesená",J546,0)</f>
        <v>0</v>
      </c>
      <c r="BI546" s="200">
        <f>IF(N546="nulová",J546,0)</f>
        <v>0</v>
      </c>
      <c r="BJ546" s="17" t="s">
        <v>86</v>
      </c>
      <c r="BK546" s="200">
        <f>ROUND(I546*H546,2)</f>
        <v>0</v>
      </c>
      <c r="BL546" s="17" t="s">
        <v>256</v>
      </c>
      <c r="BM546" s="199" t="s">
        <v>1202</v>
      </c>
    </row>
    <row r="547" spans="1:65" s="13" customFormat="1" ht="11.25">
      <c r="B547" s="201"/>
      <c r="C547" s="202"/>
      <c r="D547" s="203" t="s">
        <v>171</v>
      </c>
      <c r="E547" s="202"/>
      <c r="F547" s="205" t="s">
        <v>1203</v>
      </c>
      <c r="G547" s="202"/>
      <c r="H547" s="206">
        <v>21.945</v>
      </c>
      <c r="I547" s="207"/>
      <c r="J547" s="202"/>
      <c r="K547" s="202"/>
      <c r="L547" s="208"/>
      <c r="M547" s="209"/>
      <c r="N547" s="210"/>
      <c r="O547" s="210"/>
      <c r="P547" s="210"/>
      <c r="Q547" s="210"/>
      <c r="R547" s="210"/>
      <c r="S547" s="210"/>
      <c r="T547" s="211"/>
      <c r="AT547" s="212" t="s">
        <v>171</v>
      </c>
      <c r="AU547" s="212" t="s">
        <v>88</v>
      </c>
      <c r="AV547" s="13" t="s">
        <v>88</v>
      </c>
      <c r="AW547" s="13" t="s">
        <v>4</v>
      </c>
      <c r="AX547" s="13" t="s">
        <v>86</v>
      </c>
      <c r="AY547" s="212" t="s">
        <v>163</v>
      </c>
    </row>
    <row r="548" spans="1:65" s="2" customFormat="1" ht="21.75" customHeight="1">
      <c r="A548" s="34"/>
      <c r="B548" s="35"/>
      <c r="C548" s="187" t="s">
        <v>1204</v>
      </c>
      <c r="D548" s="187" t="s">
        <v>165</v>
      </c>
      <c r="E548" s="188" t="s">
        <v>1205</v>
      </c>
      <c r="F548" s="189" t="s">
        <v>1206</v>
      </c>
      <c r="G548" s="190" t="s">
        <v>259</v>
      </c>
      <c r="H548" s="191">
        <v>19.95</v>
      </c>
      <c r="I548" s="192"/>
      <c r="J548" s="193">
        <f>ROUND(I548*H548,2)</f>
        <v>0</v>
      </c>
      <c r="K548" s="194"/>
      <c r="L548" s="39"/>
      <c r="M548" s="195" t="s">
        <v>1</v>
      </c>
      <c r="N548" s="196" t="s">
        <v>43</v>
      </c>
      <c r="O548" s="71"/>
      <c r="P548" s="197">
        <f>O548*H548</f>
        <v>0</v>
      </c>
      <c r="Q548" s="197">
        <v>2.7999999999999998E-4</v>
      </c>
      <c r="R548" s="197">
        <f>Q548*H548</f>
        <v>5.585999999999999E-3</v>
      </c>
      <c r="S548" s="197">
        <v>0</v>
      </c>
      <c r="T548" s="198">
        <f>S548*H548</f>
        <v>0</v>
      </c>
      <c r="U548" s="34"/>
      <c r="V548" s="34"/>
      <c r="W548" s="34"/>
      <c r="X548" s="34"/>
      <c r="Y548" s="34"/>
      <c r="Z548" s="34"/>
      <c r="AA548" s="34"/>
      <c r="AB548" s="34"/>
      <c r="AC548" s="34"/>
      <c r="AD548" s="34"/>
      <c r="AE548" s="34"/>
      <c r="AR548" s="199" t="s">
        <v>256</v>
      </c>
      <c r="AT548" s="199" t="s">
        <v>165</v>
      </c>
      <c r="AU548" s="199" t="s">
        <v>88</v>
      </c>
      <c r="AY548" s="17" t="s">
        <v>163</v>
      </c>
      <c r="BE548" s="200">
        <f>IF(N548="základní",J548,0)</f>
        <v>0</v>
      </c>
      <c r="BF548" s="200">
        <f>IF(N548="snížená",J548,0)</f>
        <v>0</v>
      </c>
      <c r="BG548" s="200">
        <f>IF(N548="zákl. přenesená",J548,0)</f>
        <v>0</v>
      </c>
      <c r="BH548" s="200">
        <f>IF(N548="sníž. přenesená",J548,0)</f>
        <v>0</v>
      </c>
      <c r="BI548" s="200">
        <f>IF(N548="nulová",J548,0)</f>
        <v>0</v>
      </c>
      <c r="BJ548" s="17" t="s">
        <v>86</v>
      </c>
      <c r="BK548" s="200">
        <f>ROUND(I548*H548,2)</f>
        <v>0</v>
      </c>
      <c r="BL548" s="17" t="s">
        <v>256</v>
      </c>
      <c r="BM548" s="199" t="s">
        <v>1207</v>
      </c>
    </row>
    <row r="549" spans="1:65" s="2" customFormat="1" ht="24.2" customHeight="1">
      <c r="A549" s="34"/>
      <c r="B549" s="35"/>
      <c r="C549" s="187" t="s">
        <v>1208</v>
      </c>
      <c r="D549" s="187" t="s">
        <v>165</v>
      </c>
      <c r="E549" s="188" t="s">
        <v>1209</v>
      </c>
      <c r="F549" s="189" t="s">
        <v>1210</v>
      </c>
      <c r="G549" s="190" t="s">
        <v>259</v>
      </c>
      <c r="H549" s="191">
        <v>188.3</v>
      </c>
      <c r="I549" s="192"/>
      <c r="J549" s="193">
        <f>ROUND(I549*H549,2)</f>
        <v>0</v>
      </c>
      <c r="K549" s="194"/>
      <c r="L549" s="39"/>
      <c r="M549" s="195" t="s">
        <v>1</v>
      </c>
      <c r="N549" s="196" t="s">
        <v>43</v>
      </c>
      <c r="O549" s="71"/>
      <c r="P549" s="197">
        <f>O549*H549</f>
        <v>0</v>
      </c>
      <c r="Q549" s="197">
        <v>5.8E-4</v>
      </c>
      <c r="R549" s="197">
        <f>Q549*H549</f>
        <v>0.10921400000000001</v>
      </c>
      <c r="S549" s="197">
        <v>0</v>
      </c>
      <c r="T549" s="198">
        <f>S549*H549</f>
        <v>0</v>
      </c>
      <c r="U549" s="34"/>
      <c r="V549" s="34"/>
      <c r="W549" s="34"/>
      <c r="X549" s="34"/>
      <c r="Y549" s="34"/>
      <c r="Z549" s="34"/>
      <c r="AA549" s="34"/>
      <c r="AB549" s="34"/>
      <c r="AC549" s="34"/>
      <c r="AD549" s="34"/>
      <c r="AE549" s="34"/>
      <c r="AR549" s="199" t="s">
        <v>256</v>
      </c>
      <c r="AT549" s="199" t="s">
        <v>165</v>
      </c>
      <c r="AU549" s="199" t="s">
        <v>88</v>
      </c>
      <c r="AY549" s="17" t="s">
        <v>163</v>
      </c>
      <c r="BE549" s="200">
        <f>IF(N549="základní",J549,0)</f>
        <v>0</v>
      </c>
      <c r="BF549" s="200">
        <f>IF(N549="snížená",J549,0)</f>
        <v>0</v>
      </c>
      <c r="BG549" s="200">
        <f>IF(N549="zákl. přenesená",J549,0)</f>
        <v>0</v>
      </c>
      <c r="BH549" s="200">
        <f>IF(N549="sníž. přenesená",J549,0)</f>
        <v>0</v>
      </c>
      <c r="BI549" s="200">
        <f>IF(N549="nulová",J549,0)</f>
        <v>0</v>
      </c>
      <c r="BJ549" s="17" t="s">
        <v>86</v>
      </c>
      <c r="BK549" s="200">
        <f>ROUND(I549*H549,2)</f>
        <v>0</v>
      </c>
      <c r="BL549" s="17" t="s">
        <v>256</v>
      </c>
      <c r="BM549" s="199" t="s">
        <v>1211</v>
      </c>
    </row>
    <row r="550" spans="1:65" s="13" customFormat="1" ht="11.25">
      <c r="B550" s="201"/>
      <c r="C550" s="202"/>
      <c r="D550" s="203" t="s">
        <v>171</v>
      </c>
      <c r="E550" s="204" t="s">
        <v>1</v>
      </c>
      <c r="F550" s="205" t="s">
        <v>1212</v>
      </c>
      <c r="G550" s="202"/>
      <c r="H550" s="206">
        <v>188.3</v>
      </c>
      <c r="I550" s="207"/>
      <c r="J550" s="202"/>
      <c r="K550" s="202"/>
      <c r="L550" s="208"/>
      <c r="M550" s="209"/>
      <c r="N550" s="210"/>
      <c r="O550" s="210"/>
      <c r="P550" s="210"/>
      <c r="Q550" s="210"/>
      <c r="R550" s="210"/>
      <c r="S550" s="210"/>
      <c r="T550" s="211"/>
      <c r="AT550" s="212" t="s">
        <v>171</v>
      </c>
      <c r="AU550" s="212" t="s">
        <v>88</v>
      </c>
      <c r="AV550" s="13" t="s">
        <v>88</v>
      </c>
      <c r="AW550" s="13" t="s">
        <v>34</v>
      </c>
      <c r="AX550" s="13" t="s">
        <v>86</v>
      </c>
      <c r="AY550" s="212" t="s">
        <v>163</v>
      </c>
    </row>
    <row r="551" spans="1:65" s="2" customFormat="1" ht="37.9" customHeight="1">
      <c r="A551" s="34"/>
      <c r="B551" s="35"/>
      <c r="C551" s="213" t="s">
        <v>1213</v>
      </c>
      <c r="D551" s="213" t="s">
        <v>186</v>
      </c>
      <c r="E551" s="214" t="s">
        <v>1214</v>
      </c>
      <c r="F551" s="215" t="s">
        <v>1215</v>
      </c>
      <c r="G551" s="216" t="s">
        <v>168</v>
      </c>
      <c r="H551" s="217">
        <v>20.713000000000001</v>
      </c>
      <c r="I551" s="218"/>
      <c r="J551" s="219">
        <f>ROUND(I551*H551,2)</f>
        <v>0</v>
      </c>
      <c r="K551" s="220"/>
      <c r="L551" s="221"/>
      <c r="M551" s="222" t="s">
        <v>1</v>
      </c>
      <c r="N551" s="223" t="s">
        <v>43</v>
      </c>
      <c r="O551" s="71"/>
      <c r="P551" s="197">
        <f>O551*H551</f>
        <v>0</v>
      </c>
      <c r="Q551" s="197">
        <v>1.9199999999999998E-2</v>
      </c>
      <c r="R551" s="197">
        <f>Q551*H551</f>
        <v>0.39768959999999998</v>
      </c>
      <c r="S551" s="197">
        <v>0</v>
      </c>
      <c r="T551" s="198">
        <f>S551*H551</f>
        <v>0</v>
      </c>
      <c r="U551" s="34"/>
      <c r="V551" s="34"/>
      <c r="W551" s="34"/>
      <c r="X551" s="34"/>
      <c r="Y551" s="34"/>
      <c r="Z551" s="34"/>
      <c r="AA551" s="34"/>
      <c r="AB551" s="34"/>
      <c r="AC551" s="34"/>
      <c r="AD551" s="34"/>
      <c r="AE551" s="34"/>
      <c r="AR551" s="199" t="s">
        <v>366</v>
      </c>
      <c r="AT551" s="199" t="s">
        <v>186</v>
      </c>
      <c r="AU551" s="199" t="s">
        <v>88</v>
      </c>
      <c r="AY551" s="17" t="s">
        <v>163</v>
      </c>
      <c r="BE551" s="200">
        <f>IF(N551="základní",J551,0)</f>
        <v>0</v>
      </c>
      <c r="BF551" s="200">
        <f>IF(N551="snížená",J551,0)</f>
        <v>0</v>
      </c>
      <c r="BG551" s="200">
        <f>IF(N551="zákl. přenesená",J551,0)</f>
        <v>0</v>
      </c>
      <c r="BH551" s="200">
        <f>IF(N551="sníž. přenesená",J551,0)</f>
        <v>0</v>
      </c>
      <c r="BI551" s="200">
        <f>IF(N551="nulová",J551,0)</f>
        <v>0</v>
      </c>
      <c r="BJ551" s="17" t="s">
        <v>86</v>
      </c>
      <c r="BK551" s="200">
        <f>ROUND(I551*H551,2)</f>
        <v>0</v>
      </c>
      <c r="BL551" s="17" t="s">
        <v>256</v>
      </c>
      <c r="BM551" s="199" t="s">
        <v>1216</v>
      </c>
    </row>
    <row r="552" spans="1:65" s="13" customFormat="1" ht="11.25">
      <c r="B552" s="201"/>
      <c r="C552" s="202"/>
      <c r="D552" s="203" t="s">
        <v>171</v>
      </c>
      <c r="E552" s="204" t="s">
        <v>1</v>
      </c>
      <c r="F552" s="205" t="s">
        <v>1217</v>
      </c>
      <c r="G552" s="202"/>
      <c r="H552" s="206">
        <v>18.829999999999998</v>
      </c>
      <c r="I552" s="207"/>
      <c r="J552" s="202"/>
      <c r="K552" s="202"/>
      <c r="L552" s="208"/>
      <c r="M552" s="209"/>
      <c r="N552" s="210"/>
      <c r="O552" s="210"/>
      <c r="P552" s="210"/>
      <c r="Q552" s="210"/>
      <c r="R552" s="210"/>
      <c r="S552" s="210"/>
      <c r="T552" s="211"/>
      <c r="AT552" s="212" t="s">
        <v>171</v>
      </c>
      <c r="AU552" s="212" t="s">
        <v>88</v>
      </c>
      <c r="AV552" s="13" t="s">
        <v>88</v>
      </c>
      <c r="AW552" s="13" t="s">
        <v>34</v>
      </c>
      <c r="AX552" s="13" t="s">
        <v>86</v>
      </c>
      <c r="AY552" s="212" t="s">
        <v>163</v>
      </c>
    </row>
    <row r="553" spans="1:65" s="13" customFormat="1" ht="11.25">
      <c r="B553" s="201"/>
      <c r="C553" s="202"/>
      <c r="D553" s="203" t="s">
        <v>171</v>
      </c>
      <c r="E553" s="202"/>
      <c r="F553" s="205" t="s">
        <v>1218</v>
      </c>
      <c r="G553" s="202"/>
      <c r="H553" s="206">
        <v>20.713000000000001</v>
      </c>
      <c r="I553" s="207"/>
      <c r="J553" s="202"/>
      <c r="K553" s="202"/>
      <c r="L553" s="208"/>
      <c r="M553" s="209"/>
      <c r="N553" s="210"/>
      <c r="O553" s="210"/>
      <c r="P553" s="210"/>
      <c r="Q553" s="210"/>
      <c r="R553" s="210"/>
      <c r="S553" s="210"/>
      <c r="T553" s="211"/>
      <c r="AT553" s="212" t="s">
        <v>171</v>
      </c>
      <c r="AU553" s="212" t="s">
        <v>88</v>
      </c>
      <c r="AV553" s="13" t="s">
        <v>88</v>
      </c>
      <c r="AW553" s="13" t="s">
        <v>4</v>
      </c>
      <c r="AX553" s="13" t="s">
        <v>86</v>
      </c>
      <c r="AY553" s="212" t="s">
        <v>163</v>
      </c>
    </row>
    <row r="554" spans="1:65" s="2" customFormat="1" ht="24.2" customHeight="1">
      <c r="A554" s="34"/>
      <c r="B554" s="35"/>
      <c r="C554" s="187" t="s">
        <v>1219</v>
      </c>
      <c r="D554" s="187" t="s">
        <v>165</v>
      </c>
      <c r="E554" s="188" t="s">
        <v>1220</v>
      </c>
      <c r="F554" s="189" t="s">
        <v>1221</v>
      </c>
      <c r="G554" s="190" t="s">
        <v>168</v>
      </c>
      <c r="H554" s="191">
        <v>247.13</v>
      </c>
      <c r="I554" s="192"/>
      <c r="J554" s="193">
        <f>ROUND(I554*H554,2)</f>
        <v>0</v>
      </c>
      <c r="K554" s="194"/>
      <c r="L554" s="39"/>
      <c r="M554" s="195" t="s">
        <v>1</v>
      </c>
      <c r="N554" s="196" t="s">
        <v>43</v>
      </c>
      <c r="O554" s="71"/>
      <c r="P554" s="197">
        <f>O554*H554</f>
        <v>0</v>
      </c>
      <c r="Q554" s="197">
        <v>6.3499999999999997E-3</v>
      </c>
      <c r="R554" s="197">
        <f>Q554*H554</f>
        <v>1.5692754999999998</v>
      </c>
      <c r="S554" s="197">
        <v>0</v>
      </c>
      <c r="T554" s="198">
        <f>S554*H554</f>
        <v>0</v>
      </c>
      <c r="U554" s="34"/>
      <c r="V554" s="34"/>
      <c r="W554" s="34"/>
      <c r="X554" s="34"/>
      <c r="Y554" s="34"/>
      <c r="Z554" s="34"/>
      <c r="AA554" s="34"/>
      <c r="AB554" s="34"/>
      <c r="AC554" s="34"/>
      <c r="AD554" s="34"/>
      <c r="AE554" s="34"/>
      <c r="AR554" s="199" t="s">
        <v>256</v>
      </c>
      <c r="AT554" s="199" t="s">
        <v>165</v>
      </c>
      <c r="AU554" s="199" t="s">
        <v>88</v>
      </c>
      <c r="AY554" s="17" t="s">
        <v>163</v>
      </c>
      <c r="BE554" s="200">
        <f>IF(N554="základní",J554,0)</f>
        <v>0</v>
      </c>
      <c r="BF554" s="200">
        <f>IF(N554="snížená",J554,0)</f>
        <v>0</v>
      </c>
      <c r="BG554" s="200">
        <f>IF(N554="zákl. přenesená",J554,0)</f>
        <v>0</v>
      </c>
      <c r="BH554" s="200">
        <f>IF(N554="sníž. přenesená",J554,0)</f>
        <v>0</v>
      </c>
      <c r="BI554" s="200">
        <f>IF(N554="nulová",J554,0)</f>
        <v>0</v>
      </c>
      <c r="BJ554" s="17" t="s">
        <v>86</v>
      </c>
      <c r="BK554" s="200">
        <f>ROUND(I554*H554,2)</f>
        <v>0</v>
      </c>
      <c r="BL554" s="17" t="s">
        <v>256</v>
      </c>
      <c r="BM554" s="199" t="s">
        <v>1222</v>
      </c>
    </row>
    <row r="555" spans="1:65" s="2" customFormat="1" ht="37.9" customHeight="1">
      <c r="A555" s="34"/>
      <c r="B555" s="35"/>
      <c r="C555" s="213" t="s">
        <v>1223</v>
      </c>
      <c r="D555" s="213" t="s">
        <v>186</v>
      </c>
      <c r="E555" s="214" t="s">
        <v>1214</v>
      </c>
      <c r="F555" s="215" t="s">
        <v>1215</v>
      </c>
      <c r="G555" s="216" t="s">
        <v>168</v>
      </c>
      <c r="H555" s="217">
        <v>271.84300000000002</v>
      </c>
      <c r="I555" s="218"/>
      <c r="J555" s="219">
        <f>ROUND(I555*H555,2)</f>
        <v>0</v>
      </c>
      <c r="K555" s="220"/>
      <c r="L555" s="221"/>
      <c r="M555" s="222" t="s">
        <v>1</v>
      </c>
      <c r="N555" s="223" t="s">
        <v>43</v>
      </c>
      <c r="O555" s="71"/>
      <c r="P555" s="197">
        <f>O555*H555</f>
        <v>0</v>
      </c>
      <c r="Q555" s="197">
        <v>1.9199999999999998E-2</v>
      </c>
      <c r="R555" s="197">
        <f>Q555*H555</f>
        <v>5.2193855999999998</v>
      </c>
      <c r="S555" s="197">
        <v>0</v>
      </c>
      <c r="T555" s="198">
        <f>S555*H555</f>
        <v>0</v>
      </c>
      <c r="U555" s="34"/>
      <c r="V555" s="34"/>
      <c r="W555" s="34"/>
      <c r="X555" s="34"/>
      <c r="Y555" s="34"/>
      <c r="Z555" s="34"/>
      <c r="AA555" s="34"/>
      <c r="AB555" s="34"/>
      <c r="AC555" s="34"/>
      <c r="AD555" s="34"/>
      <c r="AE555" s="34"/>
      <c r="AR555" s="199" t="s">
        <v>366</v>
      </c>
      <c r="AT555" s="199" t="s">
        <v>186</v>
      </c>
      <c r="AU555" s="199" t="s">
        <v>88</v>
      </c>
      <c r="AY555" s="17" t="s">
        <v>163</v>
      </c>
      <c r="BE555" s="200">
        <f>IF(N555="základní",J555,0)</f>
        <v>0</v>
      </c>
      <c r="BF555" s="200">
        <f>IF(N555="snížená",J555,0)</f>
        <v>0</v>
      </c>
      <c r="BG555" s="200">
        <f>IF(N555="zákl. přenesená",J555,0)</f>
        <v>0</v>
      </c>
      <c r="BH555" s="200">
        <f>IF(N555="sníž. přenesená",J555,0)</f>
        <v>0</v>
      </c>
      <c r="BI555" s="200">
        <f>IF(N555="nulová",J555,0)</f>
        <v>0</v>
      </c>
      <c r="BJ555" s="17" t="s">
        <v>86</v>
      </c>
      <c r="BK555" s="200">
        <f>ROUND(I555*H555,2)</f>
        <v>0</v>
      </c>
      <c r="BL555" s="17" t="s">
        <v>256</v>
      </c>
      <c r="BM555" s="199" t="s">
        <v>1224</v>
      </c>
    </row>
    <row r="556" spans="1:65" s="13" customFormat="1" ht="11.25">
      <c r="B556" s="201"/>
      <c r="C556" s="202"/>
      <c r="D556" s="203" t="s">
        <v>171</v>
      </c>
      <c r="E556" s="202"/>
      <c r="F556" s="205" t="s">
        <v>1225</v>
      </c>
      <c r="G556" s="202"/>
      <c r="H556" s="206">
        <v>271.84300000000002</v>
      </c>
      <c r="I556" s="207"/>
      <c r="J556" s="202"/>
      <c r="K556" s="202"/>
      <c r="L556" s="208"/>
      <c r="M556" s="209"/>
      <c r="N556" s="210"/>
      <c r="O556" s="210"/>
      <c r="P556" s="210"/>
      <c r="Q556" s="210"/>
      <c r="R556" s="210"/>
      <c r="S556" s="210"/>
      <c r="T556" s="211"/>
      <c r="AT556" s="212" t="s">
        <v>171</v>
      </c>
      <c r="AU556" s="212" t="s">
        <v>88</v>
      </c>
      <c r="AV556" s="13" t="s">
        <v>88</v>
      </c>
      <c r="AW556" s="13" t="s">
        <v>4</v>
      </c>
      <c r="AX556" s="13" t="s">
        <v>86</v>
      </c>
      <c r="AY556" s="212" t="s">
        <v>163</v>
      </c>
    </row>
    <row r="557" spans="1:65" s="2" customFormat="1" ht="24.2" customHeight="1">
      <c r="A557" s="34"/>
      <c r="B557" s="35"/>
      <c r="C557" s="187" t="s">
        <v>1226</v>
      </c>
      <c r="D557" s="187" t="s">
        <v>165</v>
      </c>
      <c r="E557" s="188" t="s">
        <v>1227</v>
      </c>
      <c r="F557" s="189" t="s">
        <v>1228</v>
      </c>
      <c r="G557" s="190" t="s">
        <v>168</v>
      </c>
      <c r="H557" s="191">
        <v>37.229999999999997</v>
      </c>
      <c r="I557" s="192"/>
      <c r="J557" s="193">
        <f>ROUND(I557*H557,2)</f>
        <v>0</v>
      </c>
      <c r="K557" s="194"/>
      <c r="L557" s="39"/>
      <c r="M557" s="195" t="s">
        <v>1</v>
      </c>
      <c r="N557" s="196" t="s">
        <v>43</v>
      </c>
      <c r="O557" s="71"/>
      <c r="P557" s="197">
        <f>O557*H557</f>
        <v>0</v>
      </c>
      <c r="Q557" s="197">
        <v>1.5E-3</v>
      </c>
      <c r="R557" s="197">
        <f>Q557*H557</f>
        <v>5.5844999999999999E-2</v>
      </c>
      <c r="S557" s="197">
        <v>0</v>
      </c>
      <c r="T557" s="198">
        <f>S557*H557</f>
        <v>0</v>
      </c>
      <c r="U557" s="34"/>
      <c r="V557" s="34"/>
      <c r="W557" s="34"/>
      <c r="X557" s="34"/>
      <c r="Y557" s="34"/>
      <c r="Z557" s="34"/>
      <c r="AA557" s="34"/>
      <c r="AB557" s="34"/>
      <c r="AC557" s="34"/>
      <c r="AD557" s="34"/>
      <c r="AE557" s="34"/>
      <c r="AR557" s="199" t="s">
        <v>256</v>
      </c>
      <c r="AT557" s="199" t="s">
        <v>165</v>
      </c>
      <c r="AU557" s="199" t="s">
        <v>88</v>
      </c>
      <c r="AY557" s="17" t="s">
        <v>163</v>
      </c>
      <c r="BE557" s="200">
        <f>IF(N557="základní",J557,0)</f>
        <v>0</v>
      </c>
      <c r="BF557" s="200">
        <f>IF(N557="snížená",J557,0)</f>
        <v>0</v>
      </c>
      <c r="BG557" s="200">
        <f>IF(N557="zákl. přenesená",J557,0)</f>
        <v>0</v>
      </c>
      <c r="BH557" s="200">
        <f>IF(N557="sníž. přenesená",J557,0)</f>
        <v>0</v>
      </c>
      <c r="BI557" s="200">
        <f>IF(N557="nulová",J557,0)</f>
        <v>0</v>
      </c>
      <c r="BJ557" s="17" t="s">
        <v>86</v>
      </c>
      <c r="BK557" s="200">
        <f>ROUND(I557*H557,2)</f>
        <v>0</v>
      </c>
      <c r="BL557" s="17" t="s">
        <v>256</v>
      </c>
      <c r="BM557" s="199" t="s">
        <v>1229</v>
      </c>
    </row>
    <row r="558" spans="1:65" s="13" customFormat="1" ht="11.25">
      <c r="B558" s="201"/>
      <c r="C558" s="202"/>
      <c r="D558" s="203" t="s">
        <v>171</v>
      </c>
      <c r="E558" s="204" t="s">
        <v>1</v>
      </c>
      <c r="F558" s="205" t="s">
        <v>1230</v>
      </c>
      <c r="G558" s="202"/>
      <c r="H558" s="206">
        <v>37.229999999999997</v>
      </c>
      <c r="I558" s="207"/>
      <c r="J558" s="202"/>
      <c r="K558" s="202"/>
      <c r="L558" s="208"/>
      <c r="M558" s="209"/>
      <c r="N558" s="210"/>
      <c r="O558" s="210"/>
      <c r="P558" s="210"/>
      <c r="Q558" s="210"/>
      <c r="R558" s="210"/>
      <c r="S558" s="210"/>
      <c r="T558" s="211"/>
      <c r="AT558" s="212" t="s">
        <v>171</v>
      </c>
      <c r="AU558" s="212" t="s">
        <v>88</v>
      </c>
      <c r="AV558" s="13" t="s">
        <v>88</v>
      </c>
      <c r="AW558" s="13" t="s">
        <v>34</v>
      </c>
      <c r="AX558" s="13" t="s">
        <v>86</v>
      </c>
      <c r="AY558" s="212" t="s">
        <v>163</v>
      </c>
    </row>
    <row r="559" spans="1:65" s="2" customFormat="1" ht="16.5" customHeight="1">
      <c r="A559" s="34"/>
      <c r="B559" s="35"/>
      <c r="C559" s="187" t="s">
        <v>1231</v>
      </c>
      <c r="D559" s="187" t="s">
        <v>165</v>
      </c>
      <c r="E559" s="188" t="s">
        <v>1232</v>
      </c>
      <c r="F559" s="189" t="s">
        <v>1233</v>
      </c>
      <c r="G559" s="190" t="s">
        <v>259</v>
      </c>
      <c r="H559" s="191">
        <v>188.3</v>
      </c>
      <c r="I559" s="192"/>
      <c r="J559" s="193">
        <f>ROUND(I559*H559,2)</f>
        <v>0</v>
      </c>
      <c r="K559" s="194"/>
      <c r="L559" s="39"/>
      <c r="M559" s="195" t="s">
        <v>1</v>
      </c>
      <c r="N559" s="196" t="s">
        <v>43</v>
      </c>
      <c r="O559" s="71"/>
      <c r="P559" s="197">
        <f>O559*H559</f>
        <v>0</v>
      </c>
      <c r="Q559" s="197">
        <v>1.2E-4</v>
      </c>
      <c r="R559" s="197">
        <f>Q559*H559</f>
        <v>2.2596000000000002E-2</v>
      </c>
      <c r="S559" s="197">
        <v>0</v>
      </c>
      <c r="T559" s="198">
        <f>S559*H559</f>
        <v>0</v>
      </c>
      <c r="U559" s="34"/>
      <c r="V559" s="34"/>
      <c r="W559" s="34"/>
      <c r="X559" s="34"/>
      <c r="Y559" s="34"/>
      <c r="Z559" s="34"/>
      <c r="AA559" s="34"/>
      <c r="AB559" s="34"/>
      <c r="AC559" s="34"/>
      <c r="AD559" s="34"/>
      <c r="AE559" s="34"/>
      <c r="AR559" s="199" t="s">
        <v>256</v>
      </c>
      <c r="AT559" s="199" t="s">
        <v>165</v>
      </c>
      <c r="AU559" s="199" t="s">
        <v>88</v>
      </c>
      <c r="AY559" s="17" t="s">
        <v>163</v>
      </c>
      <c r="BE559" s="200">
        <f>IF(N559="základní",J559,0)</f>
        <v>0</v>
      </c>
      <c r="BF559" s="200">
        <f>IF(N559="snížená",J559,0)</f>
        <v>0</v>
      </c>
      <c r="BG559" s="200">
        <f>IF(N559="zákl. přenesená",J559,0)</f>
        <v>0</v>
      </c>
      <c r="BH559" s="200">
        <f>IF(N559="sníž. přenesená",J559,0)</f>
        <v>0</v>
      </c>
      <c r="BI559" s="200">
        <f>IF(N559="nulová",J559,0)</f>
        <v>0</v>
      </c>
      <c r="BJ559" s="17" t="s">
        <v>86</v>
      </c>
      <c r="BK559" s="200">
        <f>ROUND(I559*H559,2)</f>
        <v>0</v>
      </c>
      <c r="BL559" s="17" t="s">
        <v>256</v>
      </c>
      <c r="BM559" s="199" t="s">
        <v>1234</v>
      </c>
    </row>
    <row r="560" spans="1:65" s="2" customFormat="1" ht="24.2" customHeight="1">
      <c r="A560" s="34"/>
      <c r="B560" s="35"/>
      <c r="C560" s="187" t="s">
        <v>1235</v>
      </c>
      <c r="D560" s="187" t="s">
        <v>165</v>
      </c>
      <c r="E560" s="188" t="s">
        <v>1236</v>
      </c>
      <c r="F560" s="189" t="s">
        <v>1237</v>
      </c>
      <c r="G560" s="190" t="s">
        <v>259</v>
      </c>
      <c r="H560" s="191">
        <v>188.3</v>
      </c>
      <c r="I560" s="192"/>
      <c r="J560" s="193">
        <f>ROUND(I560*H560,2)</f>
        <v>0</v>
      </c>
      <c r="K560" s="194"/>
      <c r="L560" s="39"/>
      <c r="M560" s="195" t="s">
        <v>1</v>
      </c>
      <c r="N560" s="196" t="s">
        <v>43</v>
      </c>
      <c r="O560" s="71"/>
      <c r="P560" s="197">
        <f>O560*H560</f>
        <v>0</v>
      </c>
      <c r="Q560" s="197">
        <v>5.0000000000000002E-5</v>
      </c>
      <c r="R560" s="197">
        <f>Q560*H560</f>
        <v>9.4150000000000015E-3</v>
      </c>
      <c r="S560" s="197">
        <v>0</v>
      </c>
      <c r="T560" s="198">
        <f>S560*H560</f>
        <v>0</v>
      </c>
      <c r="U560" s="34"/>
      <c r="V560" s="34"/>
      <c r="W560" s="34"/>
      <c r="X560" s="34"/>
      <c r="Y560" s="34"/>
      <c r="Z560" s="34"/>
      <c r="AA560" s="34"/>
      <c r="AB560" s="34"/>
      <c r="AC560" s="34"/>
      <c r="AD560" s="34"/>
      <c r="AE560" s="34"/>
      <c r="AR560" s="199" t="s">
        <v>256</v>
      </c>
      <c r="AT560" s="199" t="s">
        <v>165</v>
      </c>
      <c r="AU560" s="199" t="s">
        <v>88</v>
      </c>
      <c r="AY560" s="17" t="s">
        <v>163</v>
      </c>
      <c r="BE560" s="200">
        <f>IF(N560="základní",J560,0)</f>
        <v>0</v>
      </c>
      <c r="BF560" s="200">
        <f>IF(N560="snížená",J560,0)</f>
        <v>0</v>
      </c>
      <c r="BG560" s="200">
        <f>IF(N560="zákl. přenesená",J560,0)</f>
        <v>0</v>
      </c>
      <c r="BH560" s="200">
        <f>IF(N560="sníž. přenesená",J560,0)</f>
        <v>0</v>
      </c>
      <c r="BI560" s="200">
        <f>IF(N560="nulová",J560,0)</f>
        <v>0</v>
      </c>
      <c r="BJ560" s="17" t="s">
        <v>86</v>
      </c>
      <c r="BK560" s="200">
        <f>ROUND(I560*H560,2)</f>
        <v>0</v>
      </c>
      <c r="BL560" s="17" t="s">
        <v>256</v>
      </c>
      <c r="BM560" s="199" t="s">
        <v>1238</v>
      </c>
    </row>
    <row r="561" spans="1:65" s="2" customFormat="1" ht="24.2" customHeight="1">
      <c r="A561" s="34"/>
      <c r="B561" s="35"/>
      <c r="C561" s="187" t="s">
        <v>1239</v>
      </c>
      <c r="D561" s="187" t="s">
        <v>165</v>
      </c>
      <c r="E561" s="188" t="s">
        <v>1240</v>
      </c>
      <c r="F561" s="189" t="s">
        <v>1241</v>
      </c>
      <c r="G561" s="190" t="s">
        <v>168</v>
      </c>
      <c r="H561" s="191">
        <v>247.13</v>
      </c>
      <c r="I561" s="192"/>
      <c r="J561" s="193">
        <f>ROUND(I561*H561,2)</f>
        <v>0</v>
      </c>
      <c r="K561" s="194"/>
      <c r="L561" s="39"/>
      <c r="M561" s="195" t="s">
        <v>1</v>
      </c>
      <c r="N561" s="196" t="s">
        <v>43</v>
      </c>
      <c r="O561" s="71"/>
      <c r="P561" s="197">
        <f>O561*H561</f>
        <v>0</v>
      </c>
      <c r="Q561" s="197">
        <v>5.0000000000000002E-5</v>
      </c>
      <c r="R561" s="197">
        <f>Q561*H561</f>
        <v>1.2356500000000001E-2</v>
      </c>
      <c r="S561" s="197">
        <v>0</v>
      </c>
      <c r="T561" s="198">
        <f>S561*H561</f>
        <v>0</v>
      </c>
      <c r="U561" s="34"/>
      <c r="V561" s="34"/>
      <c r="W561" s="34"/>
      <c r="X561" s="34"/>
      <c r="Y561" s="34"/>
      <c r="Z561" s="34"/>
      <c r="AA561" s="34"/>
      <c r="AB561" s="34"/>
      <c r="AC561" s="34"/>
      <c r="AD561" s="34"/>
      <c r="AE561" s="34"/>
      <c r="AR561" s="199" t="s">
        <v>256</v>
      </c>
      <c r="AT561" s="199" t="s">
        <v>165</v>
      </c>
      <c r="AU561" s="199" t="s">
        <v>88</v>
      </c>
      <c r="AY561" s="17" t="s">
        <v>163</v>
      </c>
      <c r="BE561" s="200">
        <f>IF(N561="základní",J561,0)</f>
        <v>0</v>
      </c>
      <c r="BF561" s="200">
        <f>IF(N561="snížená",J561,0)</f>
        <v>0</v>
      </c>
      <c r="BG561" s="200">
        <f>IF(N561="zákl. přenesená",J561,0)</f>
        <v>0</v>
      </c>
      <c r="BH561" s="200">
        <f>IF(N561="sníž. přenesená",J561,0)</f>
        <v>0</v>
      </c>
      <c r="BI561" s="200">
        <f>IF(N561="nulová",J561,0)</f>
        <v>0</v>
      </c>
      <c r="BJ561" s="17" t="s">
        <v>86</v>
      </c>
      <c r="BK561" s="200">
        <f>ROUND(I561*H561,2)</f>
        <v>0</v>
      </c>
      <c r="BL561" s="17" t="s">
        <v>256</v>
      </c>
      <c r="BM561" s="199" t="s">
        <v>1242</v>
      </c>
    </row>
    <row r="562" spans="1:65" s="2" customFormat="1" ht="24.2" customHeight="1">
      <c r="A562" s="34"/>
      <c r="B562" s="35"/>
      <c r="C562" s="187" t="s">
        <v>1243</v>
      </c>
      <c r="D562" s="187" t="s">
        <v>165</v>
      </c>
      <c r="E562" s="188" t="s">
        <v>1244</v>
      </c>
      <c r="F562" s="189" t="s">
        <v>1245</v>
      </c>
      <c r="G562" s="190" t="s">
        <v>537</v>
      </c>
      <c r="H562" s="239"/>
      <c r="I562" s="192"/>
      <c r="J562" s="193">
        <f>ROUND(I562*H562,2)</f>
        <v>0</v>
      </c>
      <c r="K562" s="194"/>
      <c r="L562" s="39"/>
      <c r="M562" s="195" t="s">
        <v>1</v>
      </c>
      <c r="N562" s="196" t="s">
        <v>43</v>
      </c>
      <c r="O562" s="71"/>
      <c r="P562" s="197">
        <f>O562*H562</f>
        <v>0</v>
      </c>
      <c r="Q562" s="197">
        <v>0</v>
      </c>
      <c r="R562" s="197">
        <f>Q562*H562</f>
        <v>0</v>
      </c>
      <c r="S562" s="197">
        <v>0</v>
      </c>
      <c r="T562" s="198">
        <f>S562*H562</f>
        <v>0</v>
      </c>
      <c r="U562" s="34"/>
      <c r="V562" s="34"/>
      <c r="W562" s="34"/>
      <c r="X562" s="34"/>
      <c r="Y562" s="34"/>
      <c r="Z562" s="34"/>
      <c r="AA562" s="34"/>
      <c r="AB562" s="34"/>
      <c r="AC562" s="34"/>
      <c r="AD562" s="34"/>
      <c r="AE562" s="34"/>
      <c r="AR562" s="199" t="s">
        <v>256</v>
      </c>
      <c r="AT562" s="199" t="s">
        <v>165</v>
      </c>
      <c r="AU562" s="199" t="s">
        <v>88</v>
      </c>
      <c r="AY562" s="17" t="s">
        <v>163</v>
      </c>
      <c r="BE562" s="200">
        <f>IF(N562="základní",J562,0)</f>
        <v>0</v>
      </c>
      <c r="BF562" s="200">
        <f>IF(N562="snížená",J562,0)</f>
        <v>0</v>
      </c>
      <c r="BG562" s="200">
        <f>IF(N562="zákl. přenesená",J562,0)</f>
        <v>0</v>
      </c>
      <c r="BH562" s="200">
        <f>IF(N562="sníž. přenesená",J562,0)</f>
        <v>0</v>
      </c>
      <c r="BI562" s="200">
        <f>IF(N562="nulová",J562,0)</f>
        <v>0</v>
      </c>
      <c r="BJ562" s="17" t="s">
        <v>86</v>
      </c>
      <c r="BK562" s="200">
        <f>ROUND(I562*H562,2)</f>
        <v>0</v>
      </c>
      <c r="BL562" s="17" t="s">
        <v>256</v>
      </c>
      <c r="BM562" s="199" t="s">
        <v>1246</v>
      </c>
    </row>
    <row r="563" spans="1:65" s="12" customFormat="1" ht="22.9" customHeight="1">
      <c r="B563" s="171"/>
      <c r="C563" s="172"/>
      <c r="D563" s="173" t="s">
        <v>77</v>
      </c>
      <c r="E563" s="185" t="s">
        <v>1247</v>
      </c>
      <c r="F563" s="185" t="s">
        <v>1248</v>
      </c>
      <c r="G563" s="172"/>
      <c r="H563" s="172"/>
      <c r="I563" s="175"/>
      <c r="J563" s="186">
        <f>BK563</f>
        <v>0</v>
      </c>
      <c r="K563" s="172"/>
      <c r="L563" s="177"/>
      <c r="M563" s="178"/>
      <c r="N563" s="179"/>
      <c r="O563" s="179"/>
      <c r="P563" s="180">
        <f>SUM(P564:P584)</f>
        <v>0</v>
      </c>
      <c r="Q563" s="179"/>
      <c r="R563" s="180">
        <f>SUM(R564:R584)</f>
        <v>2.4188347000000001</v>
      </c>
      <c r="S563" s="179"/>
      <c r="T563" s="181">
        <f>SUM(T564:T584)</f>
        <v>0.85799999999999998</v>
      </c>
      <c r="AR563" s="182" t="s">
        <v>88</v>
      </c>
      <c r="AT563" s="183" t="s">
        <v>77</v>
      </c>
      <c r="AU563" s="183" t="s">
        <v>86</v>
      </c>
      <c r="AY563" s="182" t="s">
        <v>163</v>
      </c>
      <c r="BK563" s="184">
        <f>SUM(BK564:BK584)</f>
        <v>0</v>
      </c>
    </row>
    <row r="564" spans="1:65" s="2" customFormat="1" ht="24.2" customHeight="1">
      <c r="A564" s="34"/>
      <c r="B564" s="35"/>
      <c r="C564" s="187" t="s">
        <v>1249</v>
      </c>
      <c r="D564" s="187" t="s">
        <v>165</v>
      </c>
      <c r="E564" s="188" t="s">
        <v>1250</v>
      </c>
      <c r="F564" s="189" t="s">
        <v>1251</v>
      </c>
      <c r="G564" s="190" t="s">
        <v>168</v>
      </c>
      <c r="H564" s="191">
        <v>263</v>
      </c>
      <c r="I564" s="192"/>
      <c r="J564" s="193">
        <f>ROUND(I564*H564,2)</f>
        <v>0</v>
      </c>
      <c r="K564" s="194"/>
      <c r="L564" s="39"/>
      <c r="M564" s="195" t="s">
        <v>1</v>
      </c>
      <c r="N564" s="196" t="s">
        <v>43</v>
      </c>
      <c r="O564" s="71"/>
      <c r="P564" s="197">
        <f>O564*H564</f>
        <v>0</v>
      </c>
      <c r="Q564" s="197">
        <v>0</v>
      </c>
      <c r="R564" s="197">
        <f>Q564*H564</f>
        <v>0</v>
      </c>
      <c r="S564" s="197">
        <v>3.0000000000000001E-3</v>
      </c>
      <c r="T564" s="198">
        <f>S564*H564</f>
        <v>0.78900000000000003</v>
      </c>
      <c r="U564" s="34"/>
      <c r="V564" s="34"/>
      <c r="W564" s="34"/>
      <c r="X564" s="34"/>
      <c r="Y564" s="34"/>
      <c r="Z564" s="34"/>
      <c r="AA564" s="34"/>
      <c r="AB564" s="34"/>
      <c r="AC564" s="34"/>
      <c r="AD564" s="34"/>
      <c r="AE564" s="34"/>
      <c r="AR564" s="199" t="s">
        <v>256</v>
      </c>
      <c r="AT564" s="199" t="s">
        <v>165</v>
      </c>
      <c r="AU564" s="199" t="s">
        <v>88</v>
      </c>
      <c r="AY564" s="17" t="s">
        <v>163</v>
      </c>
      <c r="BE564" s="200">
        <f>IF(N564="základní",J564,0)</f>
        <v>0</v>
      </c>
      <c r="BF564" s="200">
        <f>IF(N564="snížená",J564,0)</f>
        <v>0</v>
      </c>
      <c r="BG564" s="200">
        <f>IF(N564="zákl. přenesená",J564,0)</f>
        <v>0</v>
      </c>
      <c r="BH564" s="200">
        <f>IF(N564="sníž. přenesená",J564,0)</f>
        <v>0</v>
      </c>
      <c r="BI564" s="200">
        <f>IF(N564="nulová",J564,0)</f>
        <v>0</v>
      </c>
      <c r="BJ564" s="17" t="s">
        <v>86</v>
      </c>
      <c r="BK564" s="200">
        <f>ROUND(I564*H564,2)</f>
        <v>0</v>
      </c>
      <c r="BL564" s="17" t="s">
        <v>256</v>
      </c>
      <c r="BM564" s="199" t="s">
        <v>1252</v>
      </c>
    </row>
    <row r="565" spans="1:65" s="2" customFormat="1" ht="16.5" customHeight="1">
      <c r="A565" s="34"/>
      <c r="B565" s="35"/>
      <c r="C565" s="187" t="s">
        <v>1253</v>
      </c>
      <c r="D565" s="187" t="s">
        <v>165</v>
      </c>
      <c r="E565" s="188" t="s">
        <v>1254</v>
      </c>
      <c r="F565" s="189" t="s">
        <v>1255</v>
      </c>
      <c r="G565" s="190" t="s">
        <v>168</v>
      </c>
      <c r="H565" s="191">
        <v>188.2</v>
      </c>
      <c r="I565" s="192"/>
      <c r="J565" s="193">
        <f>ROUND(I565*H565,2)</f>
        <v>0</v>
      </c>
      <c r="K565" s="194"/>
      <c r="L565" s="39"/>
      <c r="M565" s="195" t="s">
        <v>1</v>
      </c>
      <c r="N565" s="196" t="s">
        <v>43</v>
      </c>
      <c r="O565" s="71"/>
      <c r="P565" s="197">
        <f>O565*H565</f>
        <v>0</v>
      </c>
      <c r="Q565" s="197">
        <v>0</v>
      </c>
      <c r="R565" s="197">
        <f>Q565*H565</f>
        <v>0</v>
      </c>
      <c r="S565" s="197">
        <v>0</v>
      </c>
      <c r="T565" s="198">
        <f>S565*H565</f>
        <v>0</v>
      </c>
      <c r="U565" s="34"/>
      <c r="V565" s="34"/>
      <c r="W565" s="34"/>
      <c r="X565" s="34"/>
      <c r="Y565" s="34"/>
      <c r="Z565" s="34"/>
      <c r="AA565" s="34"/>
      <c r="AB565" s="34"/>
      <c r="AC565" s="34"/>
      <c r="AD565" s="34"/>
      <c r="AE565" s="34"/>
      <c r="AR565" s="199" t="s">
        <v>256</v>
      </c>
      <c r="AT565" s="199" t="s">
        <v>165</v>
      </c>
      <c r="AU565" s="199" t="s">
        <v>88</v>
      </c>
      <c r="AY565" s="17" t="s">
        <v>163</v>
      </c>
      <c r="BE565" s="200">
        <f>IF(N565="základní",J565,0)</f>
        <v>0</v>
      </c>
      <c r="BF565" s="200">
        <f>IF(N565="snížená",J565,0)</f>
        <v>0</v>
      </c>
      <c r="BG565" s="200">
        <f>IF(N565="zákl. přenesená",J565,0)</f>
        <v>0</v>
      </c>
      <c r="BH565" s="200">
        <f>IF(N565="sníž. přenesená",J565,0)</f>
        <v>0</v>
      </c>
      <c r="BI565" s="200">
        <f>IF(N565="nulová",J565,0)</f>
        <v>0</v>
      </c>
      <c r="BJ565" s="17" t="s">
        <v>86</v>
      </c>
      <c r="BK565" s="200">
        <f>ROUND(I565*H565,2)</f>
        <v>0</v>
      </c>
      <c r="BL565" s="17" t="s">
        <v>256</v>
      </c>
      <c r="BM565" s="199" t="s">
        <v>1256</v>
      </c>
    </row>
    <row r="566" spans="1:65" s="13" customFormat="1" ht="22.5">
      <c r="B566" s="201"/>
      <c r="C566" s="202"/>
      <c r="D566" s="203" t="s">
        <v>171</v>
      </c>
      <c r="E566" s="204" t="s">
        <v>1</v>
      </c>
      <c r="F566" s="205" t="s">
        <v>1257</v>
      </c>
      <c r="G566" s="202"/>
      <c r="H566" s="206">
        <v>188.2</v>
      </c>
      <c r="I566" s="207"/>
      <c r="J566" s="202"/>
      <c r="K566" s="202"/>
      <c r="L566" s="208"/>
      <c r="M566" s="209"/>
      <c r="N566" s="210"/>
      <c r="O566" s="210"/>
      <c r="P566" s="210"/>
      <c r="Q566" s="210"/>
      <c r="R566" s="210"/>
      <c r="S566" s="210"/>
      <c r="T566" s="211"/>
      <c r="AT566" s="212" t="s">
        <v>171</v>
      </c>
      <c r="AU566" s="212" t="s">
        <v>88</v>
      </c>
      <c r="AV566" s="13" t="s">
        <v>88</v>
      </c>
      <c r="AW566" s="13" t="s">
        <v>34</v>
      </c>
      <c r="AX566" s="13" t="s">
        <v>86</v>
      </c>
      <c r="AY566" s="212" t="s">
        <v>163</v>
      </c>
    </row>
    <row r="567" spans="1:65" s="2" customFormat="1" ht="16.5" customHeight="1">
      <c r="A567" s="34"/>
      <c r="B567" s="35"/>
      <c r="C567" s="187" t="s">
        <v>1258</v>
      </c>
      <c r="D567" s="187" t="s">
        <v>165</v>
      </c>
      <c r="E567" s="188" t="s">
        <v>1259</v>
      </c>
      <c r="F567" s="189" t="s">
        <v>1260</v>
      </c>
      <c r="G567" s="190" t="s">
        <v>168</v>
      </c>
      <c r="H567" s="191">
        <v>188.2</v>
      </c>
      <c r="I567" s="192"/>
      <c r="J567" s="193">
        <f>ROUND(I567*H567,2)</f>
        <v>0</v>
      </c>
      <c r="K567" s="194"/>
      <c r="L567" s="39"/>
      <c r="M567" s="195" t="s">
        <v>1</v>
      </c>
      <c r="N567" s="196" t="s">
        <v>43</v>
      </c>
      <c r="O567" s="71"/>
      <c r="P567" s="197">
        <f>O567*H567</f>
        <v>0</v>
      </c>
      <c r="Q567" s="197">
        <v>3.0000000000000001E-5</v>
      </c>
      <c r="R567" s="197">
        <f>Q567*H567</f>
        <v>5.646E-3</v>
      </c>
      <c r="S567" s="197">
        <v>0</v>
      </c>
      <c r="T567" s="198">
        <f>S567*H567</f>
        <v>0</v>
      </c>
      <c r="U567" s="34"/>
      <c r="V567" s="34"/>
      <c r="W567" s="34"/>
      <c r="X567" s="34"/>
      <c r="Y567" s="34"/>
      <c r="Z567" s="34"/>
      <c r="AA567" s="34"/>
      <c r="AB567" s="34"/>
      <c r="AC567" s="34"/>
      <c r="AD567" s="34"/>
      <c r="AE567" s="34"/>
      <c r="AR567" s="199" t="s">
        <v>256</v>
      </c>
      <c r="AT567" s="199" t="s">
        <v>165</v>
      </c>
      <c r="AU567" s="199" t="s">
        <v>88</v>
      </c>
      <c r="AY567" s="17" t="s">
        <v>163</v>
      </c>
      <c r="BE567" s="200">
        <f>IF(N567="základní",J567,0)</f>
        <v>0</v>
      </c>
      <c r="BF567" s="200">
        <f>IF(N567="snížená",J567,0)</f>
        <v>0</v>
      </c>
      <c r="BG567" s="200">
        <f>IF(N567="zákl. přenesená",J567,0)</f>
        <v>0</v>
      </c>
      <c r="BH567" s="200">
        <f>IF(N567="sníž. přenesená",J567,0)</f>
        <v>0</v>
      </c>
      <c r="BI567" s="200">
        <f>IF(N567="nulová",J567,0)</f>
        <v>0</v>
      </c>
      <c r="BJ567" s="17" t="s">
        <v>86</v>
      </c>
      <c r="BK567" s="200">
        <f>ROUND(I567*H567,2)</f>
        <v>0</v>
      </c>
      <c r="BL567" s="17" t="s">
        <v>256</v>
      </c>
      <c r="BM567" s="199" t="s">
        <v>1261</v>
      </c>
    </row>
    <row r="568" spans="1:65" s="2" customFormat="1" ht="24.2" customHeight="1">
      <c r="A568" s="34"/>
      <c r="B568" s="35"/>
      <c r="C568" s="187" t="s">
        <v>1262</v>
      </c>
      <c r="D568" s="187" t="s">
        <v>165</v>
      </c>
      <c r="E568" s="188" t="s">
        <v>1263</v>
      </c>
      <c r="F568" s="189" t="s">
        <v>1264</v>
      </c>
      <c r="G568" s="190" t="s">
        <v>168</v>
      </c>
      <c r="H568" s="191">
        <v>188.2</v>
      </c>
      <c r="I568" s="192"/>
      <c r="J568" s="193">
        <f>ROUND(I568*H568,2)</f>
        <v>0</v>
      </c>
      <c r="K568" s="194"/>
      <c r="L568" s="39"/>
      <c r="M568" s="195" t="s">
        <v>1</v>
      </c>
      <c r="N568" s="196" t="s">
        <v>43</v>
      </c>
      <c r="O568" s="71"/>
      <c r="P568" s="197">
        <f>O568*H568</f>
        <v>0</v>
      </c>
      <c r="Q568" s="197">
        <v>7.5799999999999999E-3</v>
      </c>
      <c r="R568" s="197">
        <f>Q568*H568</f>
        <v>1.4265559999999999</v>
      </c>
      <c r="S568" s="197">
        <v>0</v>
      </c>
      <c r="T568" s="198">
        <f>S568*H568</f>
        <v>0</v>
      </c>
      <c r="U568" s="34"/>
      <c r="V568" s="34"/>
      <c r="W568" s="34"/>
      <c r="X568" s="34"/>
      <c r="Y568" s="34"/>
      <c r="Z568" s="34"/>
      <c r="AA568" s="34"/>
      <c r="AB568" s="34"/>
      <c r="AC568" s="34"/>
      <c r="AD568" s="34"/>
      <c r="AE568" s="34"/>
      <c r="AR568" s="199" t="s">
        <v>256</v>
      </c>
      <c r="AT568" s="199" t="s">
        <v>165</v>
      </c>
      <c r="AU568" s="199" t="s">
        <v>88</v>
      </c>
      <c r="AY568" s="17" t="s">
        <v>163</v>
      </c>
      <c r="BE568" s="200">
        <f>IF(N568="základní",J568,0)</f>
        <v>0</v>
      </c>
      <c r="BF568" s="200">
        <f>IF(N568="snížená",J568,0)</f>
        <v>0</v>
      </c>
      <c r="BG568" s="200">
        <f>IF(N568="zákl. přenesená",J568,0)</f>
        <v>0</v>
      </c>
      <c r="BH568" s="200">
        <f>IF(N568="sníž. přenesená",J568,0)</f>
        <v>0</v>
      </c>
      <c r="BI568" s="200">
        <f>IF(N568="nulová",J568,0)</f>
        <v>0</v>
      </c>
      <c r="BJ568" s="17" t="s">
        <v>86</v>
      </c>
      <c r="BK568" s="200">
        <f>ROUND(I568*H568,2)</f>
        <v>0</v>
      </c>
      <c r="BL568" s="17" t="s">
        <v>256</v>
      </c>
      <c r="BM568" s="199" t="s">
        <v>1265</v>
      </c>
    </row>
    <row r="569" spans="1:65" s="2" customFormat="1" ht="16.5" customHeight="1">
      <c r="A569" s="34"/>
      <c r="B569" s="35"/>
      <c r="C569" s="187" t="s">
        <v>1266</v>
      </c>
      <c r="D569" s="187" t="s">
        <v>165</v>
      </c>
      <c r="E569" s="188" t="s">
        <v>1267</v>
      </c>
      <c r="F569" s="189" t="s">
        <v>1268</v>
      </c>
      <c r="G569" s="190" t="s">
        <v>168</v>
      </c>
      <c r="H569" s="191">
        <v>188.2</v>
      </c>
      <c r="I569" s="192"/>
      <c r="J569" s="193">
        <f>ROUND(I569*H569,2)</f>
        <v>0</v>
      </c>
      <c r="K569" s="194"/>
      <c r="L569" s="39"/>
      <c r="M569" s="195" t="s">
        <v>1</v>
      </c>
      <c r="N569" s="196" t="s">
        <v>43</v>
      </c>
      <c r="O569" s="71"/>
      <c r="P569" s="197">
        <f>O569*H569</f>
        <v>0</v>
      </c>
      <c r="Q569" s="197">
        <v>6.9999999999999999E-4</v>
      </c>
      <c r="R569" s="197">
        <f>Q569*H569</f>
        <v>0.13174</v>
      </c>
      <c r="S569" s="197">
        <v>0</v>
      </c>
      <c r="T569" s="198">
        <f>S569*H569</f>
        <v>0</v>
      </c>
      <c r="U569" s="34"/>
      <c r="V569" s="34"/>
      <c r="W569" s="34"/>
      <c r="X569" s="34"/>
      <c r="Y569" s="34"/>
      <c r="Z569" s="34"/>
      <c r="AA569" s="34"/>
      <c r="AB569" s="34"/>
      <c r="AC569" s="34"/>
      <c r="AD569" s="34"/>
      <c r="AE569" s="34"/>
      <c r="AR569" s="199" t="s">
        <v>256</v>
      </c>
      <c r="AT569" s="199" t="s">
        <v>165</v>
      </c>
      <c r="AU569" s="199" t="s">
        <v>88</v>
      </c>
      <c r="AY569" s="17" t="s">
        <v>163</v>
      </c>
      <c r="BE569" s="200">
        <f>IF(N569="základní",J569,0)</f>
        <v>0</v>
      </c>
      <c r="BF569" s="200">
        <f>IF(N569="snížená",J569,0)</f>
        <v>0</v>
      </c>
      <c r="BG569" s="200">
        <f>IF(N569="zákl. přenesená",J569,0)</f>
        <v>0</v>
      </c>
      <c r="BH569" s="200">
        <f>IF(N569="sníž. přenesená",J569,0)</f>
        <v>0</v>
      </c>
      <c r="BI569" s="200">
        <f>IF(N569="nulová",J569,0)</f>
        <v>0</v>
      </c>
      <c r="BJ569" s="17" t="s">
        <v>86</v>
      </c>
      <c r="BK569" s="200">
        <f>ROUND(I569*H569,2)</f>
        <v>0</v>
      </c>
      <c r="BL569" s="17" t="s">
        <v>256</v>
      </c>
      <c r="BM569" s="199" t="s">
        <v>1269</v>
      </c>
    </row>
    <row r="570" spans="1:65" s="2" customFormat="1" ht="37.9" customHeight="1">
      <c r="A570" s="34"/>
      <c r="B570" s="35"/>
      <c r="C570" s="213" t="s">
        <v>1270</v>
      </c>
      <c r="D570" s="213" t="s">
        <v>186</v>
      </c>
      <c r="E570" s="214" t="s">
        <v>1271</v>
      </c>
      <c r="F570" s="215" t="s">
        <v>1272</v>
      </c>
      <c r="G570" s="216" t="s">
        <v>168</v>
      </c>
      <c r="H570" s="217">
        <v>202.17</v>
      </c>
      <c r="I570" s="218"/>
      <c r="J570" s="219">
        <f>ROUND(I570*H570,2)</f>
        <v>0</v>
      </c>
      <c r="K570" s="220"/>
      <c r="L570" s="221"/>
      <c r="M570" s="222" t="s">
        <v>1</v>
      </c>
      <c r="N570" s="223" t="s">
        <v>43</v>
      </c>
      <c r="O570" s="71"/>
      <c r="P570" s="197">
        <f>O570*H570</f>
        <v>0</v>
      </c>
      <c r="Q570" s="197">
        <v>3.5500000000000002E-3</v>
      </c>
      <c r="R570" s="197">
        <f>Q570*H570</f>
        <v>0.71770350000000005</v>
      </c>
      <c r="S570" s="197">
        <v>0</v>
      </c>
      <c r="T570" s="198">
        <f>S570*H570</f>
        <v>0</v>
      </c>
      <c r="U570" s="34"/>
      <c r="V570" s="34"/>
      <c r="W570" s="34"/>
      <c r="X570" s="34"/>
      <c r="Y570" s="34"/>
      <c r="Z570" s="34"/>
      <c r="AA570" s="34"/>
      <c r="AB570" s="34"/>
      <c r="AC570" s="34"/>
      <c r="AD570" s="34"/>
      <c r="AE570" s="34"/>
      <c r="AR570" s="199" t="s">
        <v>366</v>
      </c>
      <c r="AT570" s="199" t="s">
        <v>186</v>
      </c>
      <c r="AU570" s="199" t="s">
        <v>88</v>
      </c>
      <c r="AY570" s="17" t="s">
        <v>163</v>
      </c>
      <c r="BE570" s="200">
        <f>IF(N570="základní",J570,0)</f>
        <v>0</v>
      </c>
      <c r="BF570" s="200">
        <f>IF(N570="snížená",J570,0)</f>
        <v>0</v>
      </c>
      <c r="BG570" s="200">
        <f>IF(N570="zákl. přenesená",J570,0)</f>
        <v>0</v>
      </c>
      <c r="BH570" s="200">
        <f>IF(N570="sníž. přenesená",J570,0)</f>
        <v>0</v>
      </c>
      <c r="BI570" s="200">
        <f>IF(N570="nulová",J570,0)</f>
        <v>0</v>
      </c>
      <c r="BJ570" s="17" t="s">
        <v>86</v>
      </c>
      <c r="BK570" s="200">
        <f>ROUND(I570*H570,2)</f>
        <v>0</v>
      </c>
      <c r="BL570" s="17" t="s">
        <v>256</v>
      </c>
      <c r="BM570" s="199" t="s">
        <v>1273</v>
      </c>
    </row>
    <row r="571" spans="1:65" s="13" customFormat="1" ht="11.25">
      <c r="B571" s="201"/>
      <c r="C571" s="202"/>
      <c r="D571" s="203" t="s">
        <v>171</v>
      </c>
      <c r="E571" s="204" t="s">
        <v>1</v>
      </c>
      <c r="F571" s="205" t="s">
        <v>1274</v>
      </c>
      <c r="G571" s="202"/>
      <c r="H571" s="206">
        <v>175.8</v>
      </c>
      <c r="I571" s="207"/>
      <c r="J571" s="202"/>
      <c r="K571" s="202"/>
      <c r="L571" s="208"/>
      <c r="M571" s="209"/>
      <c r="N571" s="210"/>
      <c r="O571" s="210"/>
      <c r="P571" s="210"/>
      <c r="Q571" s="210"/>
      <c r="R571" s="210"/>
      <c r="S571" s="210"/>
      <c r="T571" s="211"/>
      <c r="AT571" s="212" t="s">
        <v>171</v>
      </c>
      <c r="AU571" s="212" t="s">
        <v>88</v>
      </c>
      <c r="AV571" s="13" t="s">
        <v>88</v>
      </c>
      <c r="AW571" s="13" t="s">
        <v>34</v>
      </c>
      <c r="AX571" s="13" t="s">
        <v>86</v>
      </c>
      <c r="AY571" s="212" t="s">
        <v>163</v>
      </c>
    </row>
    <row r="572" spans="1:65" s="13" customFormat="1" ht="11.25">
      <c r="B572" s="201"/>
      <c r="C572" s="202"/>
      <c r="D572" s="203" t="s">
        <v>171</v>
      </c>
      <c r="E572" s="202"/>
      <c r="F572" s="205" t="s">
        <v>1275</v>
      </c>
      <c r="G572" s="202"/>
      <c r="H572" s="206">
        <v>202.17</v>
      </c>
      <c r="I572" s="207"/>
      <c r="J572" s="202"/>
      <c r="K572" s="202"/>
      <c r="L572" s="208"/>
      <c r="M572" s="209"/>
      <c r="N572" s="210"/>
      <c r="O572" s="210"/>
      <c r="P572" s="210"/>
      <c r="Q572" s="210"/>
      <c r="R572" s="210"/>
      <c r="S572" s="210"/>
      <c r="T572" s="211"/>
      <c r="AT572" s="212" t="s">
        <v>171</v>
      </c>
      <c r="AU572" s="212" t="s">
        <v>88</v>
      </c>
      <c r="AV572" s="13" t="s">
        <v>88</v>
      </c>
      <c r="AW572" s="13" t="s">
        <v>4</v>
      </c>
      <c r="AX572" s="13" t="s">
        <v>86</v>
      </c>
      <c r="AY572" s="212" t="s">
        <v>163</v>
      </c>
    </row>
    <row r="573" spans="1:65" s="2" customFormat="1" ht="33" customHeight="1">
      <c r="A573" s="34"/>
      <c r="B573" s="35"/>
      <c r="C573" s="213" t="s">
        <v>1276</v>
      </c>
      <c r="D573" s="213" t="s">
        <v>186</v>
      </c>
      <c r="E573" s="214" t="s">
        <v>1277</v>
      </c>
      <c r="F573" s="215" t="s">
        <v>1278</v>
      </c>
      <c r="G573" s="216" t="s">
        <v>168</v>
      </c>
      <c r="H573" s="217">
        <v>14.26</v>
      </c>
      <c r="I573" s="218"/>
      <c r="J573" s="219">
        <f>ROUND(I573*H573,2)</f>
        <v>0</v>
      </c>
      <c r="K573" s="220"/>
      <c r="L573" s="221"/>
      <c r="M573" s="222" t="s">
        <v>1</v>
      </c>
      <c r="N573" s="223" t="s">
        <v>43</v>
      </c>
      <c r="O573" s="71"/>
      <c r="P573" s="197">
        <f>O573*H573</f>
        <v>0</v>
      </c>
      <c r="Q573" s="197">
        <v>3.5000000000000001E-3</v>
      </c>
      <c r="R573" s="197">
        <f>Q573*H573</f>
        <v>4.9910000000000003E-2</v>
      </c>
      <c r="S573" s="197">
        <v>0</v>
      </c>
      <c r="T573" s="198">
        <f>S573*H573</f>
        <v>0</v>
      </c>
      <c r="U573" s="34"/>
      <c r="V573" s="34"/>
      <c r="W573" s="34"/>
      <c r="X573" s="34"/>
      <c r="Y573" s="34"/>
      <c r="Z573" s="34"/>
      <c r="AA573" s="34"/>
      <c r="AB573" s="34"/>
      <c r="AC573" s="34"/>
      <c r="AD573" s="34"/>
      <c r="AE573" s="34"/>
      <c r="AR573" s="199" t="s">
        <v>366</v>
      </c>
      <c r="AT573" s="199" t="s">
        <v>186</v>
      </c>
      <c r="AU573" s="199" t="s">
        <v>88</v>
      </c>
      <c r="AY573" s="17" t="s">
        <v>163</v>
      </c>
      <c r="BE573" s="200">
        <f>IF(N573="základní",J573,0)</f>
        <v>0</v>
      </c>
      <c r="BF573" s="200">
        <f>IF(N573="snížená",J573,0)</f>
        <v>0</v>
      </c>
      <c r="BG573" s="200">
        <f>IF(N573="zákl. přenesená",J573,0)</f>
        <v>0</v>
      </c>
      <c r="BH573" s="200">
        <f>IF(N573="sníž. přenesená",J573,0)</f>
        <v>0</v>
      </c>
      <c r="BI573" s="200">
        <f>IF(N573="nulová",J573,0)</f>
        <v>0</v>
      </c>
      <c r="BJ573" s="17" t="s">
        <v>86</v>
      </c>
      <c r="BK573" s="200">
        <f>ROUND(I573*H573,2)</f>
        <v>0</v>
      </c>
      <c r="BL573" s="17" t="s">
        <v>256</v>
      </c>
      <c r="BM573" s="199" t="s">
        <v>1279</v>
      </c>
    </row>
    <row r="574" spans="1:65" s="13" customFormat="1" ht="11.25">
      <c r="B574" s="201"/>
      <c r="C574" s="202"/>
      <c r="D574" s="203" t="s">
        <v>171</v>
      </c>
      <c r="E574" s="202"/>
      <c r="F574" s="205" t="s">
        <v>1280</v>
      </c>
      <c r="G574" s="202"/>
      <c r="H574" s="206">
        <v>14.26</v>
      </c>
      <c r="I574" s="207"/>
      <c r="J574" s="202"/>
      <c r="K574" s="202"/>
      <c r="L574" s="208"/>
      <c r="M574" s="209"/>
      <c r="N574" s="210"/>
      <c r="O574" s="210"/>
      <c r="P574" s="210"/>
      <c r="Q574" s="210"/>
      <c r="R574" s="210"/>
      <c r="S574" s="210"/>
      <c r="T574" s="211"/>
      <c r="AT574" s="212" t="s">
        <v>171</v>
      </c>
      <c r="AU574" s="212" t="s">
        <v>88</v>
      </c>
      <c r="AV574" s="13" t="s">
        <v>88</v>
      </c>
      <c r="AW574" s="13" t="s">
        <v>4</v>
      </c>
      <c r="AX574" s="13" t="s">
        <v>86</v>
      </c>
      <c r="AY574" s="212" t="s">
        <v>163</v>
      </c>
    </row>
    <row r="575" spans="1:65" s="2" customFormat="1" ht="21.75" customHeight="1">
      <c r="A575" s="34"/>
      <c r="B575" s="35"/>
      <c r="C575" s="187" t="s">
        <v>1281</v>
      </c>
      <c r="D575" s="187" t="s">
        <v>165</v>
      </c>
      <c r="E575" s="188" t="s">
        <v>1282</v>
      </c>
      <c r="F575" s="189" t="s">
        <v>1283</v>
      </c>
      <c r="G575" s="190" t="s">
        <v>259</v>
      </c>
      <c r="H575" s="191">
        <v>230</v>
      </c>
      <c r="I575" s="192"/>
      <c r="J575" s="193">
        <f>ROUND(I575*H575,2)</f>
        <v>0</v>
      </c>
      <c r="K575" s="194"/>
      <c r="L575" s="39"/>
      <c r="M575" s="195" t="s">
        <v>1</v>
      </c>
      <c r="N575" s="196" t="s">
        <v>43</v>
      </c>
      <c r="O575" s="71"/>
      <c r="P575" s="197">
        <f>O575*H575</f>
        <v>0</v>
      </c>
      <c r="Q575" s="197">
        <v>0</v>
      </c>
      <c r="R575" s="197">
        <f>Q575*H575</f>
        <v>0</v>
      </c>
      <c r="S575" s="197">
        <v>2.9999999999999997E-4</v>
      </c>
      <c r="T575" s="198">
        <f>S575*H575</f>
        <v>6.8999999999999992E-2</v>
      </c>
      <c r="U575" s="34"/>
      <c r="V575" s="34"/>
      <c r="W575" s="34"/>
      <c r="X575" s="34"/>
      <c r="Y575" s="34"/>
      <c r="Z575" s="34"/>
      <c r="AA575" s="34"/>
      <c r="AB575" s="34"/>
      <c r="AC575" s="34"/>
      <c r="AD575" s="34"/>
      <c r="AE575" s="34"/>
      <c r="AR575" s="199" t="s">
        <v>256</v>
      </c>
      <c r="AT575" s="199" t="s">
        <v>165</v>
      </c>
      <c r="AU575" s="199" t="s">
        <v>88</v>
      </c>
      <c r="AY575" s="17" t="s">
        <v>163</v>
      </c>
      <c r="BE575" s="200">
        <f>IF(N575="základní",J575,0)</f>
        <v>0</v>
      </c>
      <c r="BF575" s="200">
        <f>IF(N575="snížená",J575,0)</f>
        <v>0</v>
      </c>
      <c r="BG575" s="200">
        <f>IF(N575="zákl. přenesená",J575,0)</f>
        <v>0</v>
      </c>
      <c r="BH575" s="200">
        <f>IF(N575="sníž. přenesená",J575,0)</f>
        <v>0</v>
      </c>
      <c r="BI575" s="200">
        <f>IF(N575="nulová",J575,0)</f>
        <v>0</v>
      </c>
      <c r="BJ575" s="17" t="s">
        <v>86</v>
      </c>
      <c r="BK575" s="200">
        <f>ROUND(I575*H575,2)</f>
        <v>0</v>
      </c>
      <c r="BL575" s="17" t="s">
        <v>256</v>
      </c>
      <c r="BM575" s="199" t="s">
        <v>1284</v>
      </c>
    </row>
    <row r="576" spans="1:65" s="2" customFormat="1" ht="16.5" customHeight="1">
      <c r="A576" s="34"/>
      <c r="B576" s="35"/>
      <c r="C576" s="187" t="s">
        <v>1285</v>
      </c>
      <c r="D576" s="187" t="s">
        <v>165</v>
      </c>
      <c r="E576" s="188" t="s">
        <v>1286</v>
      </c>
      <c r="F576" s="189" t="s">
        <v>1287</v>
      </c>
      <c r="G576" s="190" t="s">
        <v>259</v>
      </c>
      <c r="H576" s="191">
        <v>194.2</v>
      </c>
      <c r="I576" s="192"/>
      <c r="J576" s="193">
        <f>ROUND(I576*H576,2)</f>
        <v>0</v>
      </c>
      <c r="K576" s="194"/>
      <c r="L576" s="39"/>
      <c r="M576" s="195" t="s">
        <v>1</v>
      </c>
      <c r="N576" s="196" t="s">
        <v>43</v>
      </c>
      <c r="O576" s="71"/>
      <c r="P576" s="197">
        <f>O576*H576</f>
        <v>0</v>
      </c>
      <c r="Q576" s="197">
        <v>1.0000000000000001E-5</v>
      </c>
      <c r="R576" s="197">
        <f>Q576*H576</f>
        <v>1.9420000000000001E-3</v>
      </c>
      <c r="S576" s="197">
        <v>0</v>
      </c>
      <c r="T576" s="198">
        <f>S576*H576</f>
        <v>0</v>
      </c>
      <c r="U576" s="34"/>
      <c r="V576" s="34"/>
      <c r="W576" s="34"/>
      <c r="X576" s="34"/>
      <c r="Y576" s="34"/>
      <c r="Z576" s="34"/>
      <c r="AA576" s="34"/>
      <c r="AB576" s="34"/>
      <c r="AC576" s="34"/>
      <c r="AD576" s="34"/>
      <c r="AE576" s="34"/>
      <c r="AR576" s="199" t="s">
        <v>256</v>
      </c>
      <c r="AT576" s="199" t="s">
        <v>165</v>
      </c>
      <c r="AU576" s="199" t="s">
        <v>88</v>
      </c>
      <c r="AY576" s="17" t="s">
        <v>163</v>
      </c>
      <c r="BE576" s="200">
        <f>IF(N576="základní",J576,0)</f>
        <v>0</v>
      </c>
      <c r="BF576" s="200">
        <f>IF(N576="snížená",J576,0)</f>
        <v>0</v>
      </c>
      <c r="BG576" s="200">
        <f>IF(N576="zákl. přenesená",J576,0)</f>
        <v>0</v>
      </c>
      <c r="BH576" s="200">
        <f>IF(N576="sníž. přenesená",J576,0)</f>
        <v>0</v>
      </c>
      <c r="BI576" s="200">
        <f>IF(N576="nulová",J576,0)</f>
        <v>0</v>
      </c>
      <c r="BJ576" s="17" t="s">
        <v>86</v>
      </c>
      <c r="BK576" s="200">
        <f>ROUND(I576*H576,2)</f>
        <v>0</v>
      </c>
      <c r="BL576" s="17" t="s">
        <v>256</v>
      </c>
      <c r="BM576" s="199" t="s">
        <v>1288</v>
      </c>
    </row>
    <row r="577" spans="1:65" s="13" customFormat="1" ht="11.25">
      <c r="B577" s="201"/>
      <c r="C577" s="202"/>
      <c r="D577" s="203" t="s">
        <v>171</v>
      </c>
      <c r="E577" s="204" t="s">
        <v>1</v>
      </c>
      <c r="F577" s="205" t="s">
        <v>1289</v>
      </c>
      <c r="G577" s="202"/>
      <c r="H577" s="206">
        <v>194.2</v>
      </c>
      <c r="I577" s="207"/>
      <c r="J577" s="202"/>
      <c r="K577" s="202"/>
      <c r="L577" s="208"/>
      <c r="M577" s="209"/>
      <c r="N577" s="210"/>
      <c r="O577" s="210"/>
      <c r="P577" s="210"/>
      <c r="Q577" s="210"/>
      <c r="R577" s="210"/>
      <c r="S577" s="210"/>
      <c r="T577" s="211"/>
      <c r="AT577" s="212" t="s">
        <v>171</v>
      </c>
      <c r="AU577" s="212" t="s">
        <v>88</v>
      </c>
      <c r="AV577" s="13" t="s">
        <v>88</v>
      </c>
      <c r="AW577" s="13" t="s">
        <v>34</v>
      </c>
      <c r="AX577" s="13" t="s">
        <v>86</v>
      </c>
      <c r="AY577" s="212" t="s">
        <v>163</v>
      </c>
    </row>
    <row r="578" spans="1:65" s="2" customFormat="1" ht="16.5" customHeight="1">
      <c r="A578" s="34"/>
      <c r="B578" s="35"/>
      <c r="C578" s="213" t="s">
        <v>1290</v>
      </c>
      <c r="D578" s="213" t="s">
        <v>186</v>
      </c>
      <c r="E578" s="214" t="s">
        <v>1291</v>
      </c>
      <c r="F578" s="215" t="s">
        <v>1292</v>
      </c>
      <c r="G578" s="216" t="s">
        <v>259</v>
      </c>
      <c r="H578" s="217">
        <v>213.62</v>
      </c>
      <c r="I578" s="218"/>
      <c r="J578" s="219">
        <f>ROUND(I578*H578,2)</f>
        <v>0</v>
      </c>
      <c r="K578" s="220"/>
      <c r="L578" s="221"/>
      <c r="M578" s="222" t="s">
        <v>1</v>
      </c>
      <c r="N578" s="223" t="s">
        <v>43</v>
      </c>
      <c r="O578" s="71"/>
      <c r="P578" s="197">
        <f>O578*H578</f>
        <v>0</v>
      </c>
      <c r="Q578" s="197">
        <v>3.8000000000000002E-4</v>
      </c>
      <c r="R578" s="197">
        <f>Q578*H578</f>
        <v>8.1175600000000001E-2</v>
      </c>
      <c r="S578" s="197">
        <v>0</v>
      </c>
      <c r="T578" s="198">
        <f>S578*H578</f>
        <v>0</v>
      </c>
      <c r="U578" s="34"/>
      <c r="V578" s="34"/>
      <c r="W578" s="34"/>
      <c r="X578" s="34"/>
      <c r="Y578" s="34"/>
      <c r="Z578" s="34"/>
      <c r="AA578" s="34"/>
      <c r="AB578" s="34"/>
      <c r="AC578" s="34"/>
      <c r="AD578" s="34"/>
      <c r="AE578" s="34"/>
      <c r="AR578" s="199" t="s">
        <v>366</v>
      </c>
      <c r="AT578" s="199" t="s">
        <v>186</v>
      </c>
      <c r="AU578" s="199" t="s">
        <v>88</v>
      </c>
      <c r="AY578" s="17" t="s">
        <v>163</v>
      </c>
      <c r="BE578" s="200">
        <f>IF(N578="základní",J578,0)</f>
        <v>0</v>
      </c>
      <c r="BF578" s="200">
        <f>IF(N578="snížená",J578,0)</f>
        <v>0</v>
      </c>
      <c r="BG578" s="200">
        <f>IF(N578="zákl. přenesená",J578,0)</f>
        <v>0</v>
      </c>
      <c r="BH578" s="200">
        <f>IF(N578="sníž. přenesená",J578,0)</f>
        <v>0</v>
      </c>
      <c r="BI578" s="200">
        <f>IF(N578="nulová",J578,0)</f>
        <v>0</v>
      </c>
      <c r="BJ578" s="17" t="s">
        <v>86</v>
      </c>
      <c r="BK578" s="200">
        <f>ROUND(I578*H578,2)</f>
        <v>0</v>
      </c>
      <c r="BL578" s="17" t="s">
        <v>256</v>
      </c>
      <c r="BM578" s="199" t="s">
        <v>1293</v>
      </c>
    </row>
    <row r="579" spans="1:65" s="13" customFormat="1" ht="11.25">
      <c r="B579" s="201"/>
      <c r="C579" s="202"/>
      <c r="D579" s="203" t="s">
        <v>171</v>
      </c>
      <c r="E579" s="202"/>
      <c r="F579" s="205" t="s">
        <v>1294</v>
      </c>
      <c r="G579" s="202"/>
      <c r="H579" s="206">
        <v>213.62</v>
      </c>
      <c r="I579" s="207"/>
      <c r="J579" s="202"/>
      <c r="K579" s="202"/>
      <c r="L579" s="208"/>
      <c r="M579" s="209"/>
      <c r="N579" s="210"/>
      <c r="O579" s="210"/>
      <c r="P579" s="210"/>
      <c r="Q579" s="210"/>
      <c r="R579" s="210"/>
      <c r="S579" s="210"/>
      <c r="T579" s="211"/>
      <c r="AT579" s="212" t="s">
        <v>171</v>
      </c>
      <c r="AU579" s="212" t="s">
        <v>88</v>
      </c>
      <c r="AV579" s="13" t="s">
        <v>88</v>
      </c>
      <c r="AW579" s="13" t="s">
        <v>4</v>
      </c>
      <c r="AX579" s="13" t="s">
        <v>86</v>
      </c>
      <c r="AY579" s="212" t="s">
        <v>163</v>
      </c>
    </row>
    <row r="580" spans="1:65" s="2" customFormat="1" ht="16.5" customHeight="1">
      <c r="A580" s="34"/>
      <c r="B580" s="35"/>
      <c r="C580" s="187" t="s">
        <v>1295</v>
      </c>
      <c r="D580" s="187" t="s">
        <v>165</v>
      </c>
      <c r="E580" s="188" t="s">
        <v>1296</v>
      </c>
      <c r="F580" s="189" t="s">
        <v>1297</v>
      </c>
      <c r="G580" s="190" t="s">
        <v>259</v>
      </c>
      <c r="H580" s="191">
        <v>25.5</v>
      </c>
      <c r="I580" s="192"/>
      <c r="J580" s="193">
        <f>ROUND(I580*H580,2)</f>
        <v>0</v>
      </c>
      <c r="K580" s="194"/>
      <c r="L580" s="39"/>
      <c r="M580" s="195" t="s">
        <v>1</v>
      </c>
      <c r="N580" s="196" t="s">
        <v>43</v>
      </c>
      <c r="O580" s="71"/>
      <c r="P580" s="197">
        <f>O580*H580</f>
        <v>0</v>
      </c>
      <c r="Q580" s="197">
        <v>0</v>
      </c>
      <c r="R580" s="197">
        <f>Q580*H580</f>
        <v>0</v>
      </c>
      <c r="S580" s="197">
        <v>0</v>
      </c>
      <c r="T580" s="198">
        <f>S580*H580</f>
        <v>0</v>
      </c>
      <c r="U580" s="34"/>
      <c r="V580" s="34"/>
      <c r="W580" s="34"/>
      <c r="X580" s="34"/>
      <c r="Y580" s="34"/>
      <c r="Z580" s="34"/>
      <c r="AA580" s="34"/>
      <c r="AB580" s="34"/>
      <c r="AC580" s="34"/>
      <c r="AD580" s="34"/>
      <c r="AE580" s="34"/>
      <c r="AR580" s="199" t="s">
        <v>256</v>
      </c>
      <c r="AT580" s="199" t="s">
        <v>165</v>
      </c>
      <c r="AU580" s="199" t="s">
        <v>88</v>
      </c>
      <c r="AY580" s="17" t="s">
        <v>163</v>
      </c>
      <c r="BE580" s="200">
        <f>IF(N580="základní",J580,0)</f>
        <v>0</v>
      </c>
      <c r="BF580" s="200">
        <f>IF(N580="snížená",J580,0)</f>
        <v>0</v>
      </c>
      <c r="BG580" s="200">
        <f>IF(N580="zákl. přenesená",J580,0)</f>
        <v>0</v>
      </c>
      <c r="BH580" s="200">
        <f>IF(N580="sníž. přenesená",J580,0)</f>
        <v>0</v>
      </c>
      <c r="BI580" s="200">
        <f>IF(N580="nulová",J580,0)</f>
        <v>0</v>
      </c>
      <c r="BJ580" s="17" t="s">
        <v>86</v>
      </c>
      <c r="BK580" s="200">
        <f>ROUND(I580*H580,2)</f>
        <v>0</v>
      </c>
      <c r="BL580" s="17" t="s">
        <v>256</v>
      </c>
      <c r="BM580" s="199" t="s">
        <v>1298</v>
      </c>
    </row>
    <row r="581" spans="1:65" s="13" customFormat="1" ht="11.25">
      <c r="B581" s="201"/>
      <c r="C581" s="202"/>
      <c r="D581" s="203" t="s">
        <v>171</v>
      </c>
      <c r="E581" s="204" t="s">
        <v>1</v>
      </c>
      <c r="F581" s="205" t="s">
        <v>1299</v>
      </c>
      <c r="G581" s="202"/>
      <c r="H581" s="206">
        <v>25.5</v>
      </c>
      <c r="I581" s="207"/>
      <c r="J581" s="202"/>
      <c r="K581" s="202"/>
      <c r="L581" s="208"/>
      <c r="M581" s="209"/>
      <c r="N581" s="210"/>
      <c r="O581" s="210"/>
      <c r="P581" s="210"/>
      <c r="Q581" s="210"/>
      <c r="R581" s="210"/>
      <c r="S581" s="210"/>
      <c r="T581" s="211"/>
      <c r="AT581" s="212" t="s">
        <v>171</v>
      </c>
      <c r="AU581" s="212" t="s">
        <v>88</v>
      </c>
      <c r="AV581" s="13" t="s">
        <v>88</v>
      </c>
      <c r="AW581" s="13" t="s">
        <v>34</v>
      </c>
      <c r="AX581" s="13" t="s">
        <v>86</v>
      </c>
      <c r="AY581" s="212" t="s">
        <v>163</v>
      </c>
    </row>
    <row r="582" spans="1:65" s="2" customFormat="1" ht="16.5" customHeight="1">
      <c r="A582" s="34"/>
      <c r="B582" s="35"/>
      <c r="C582" s="213" t="s">
        <v>1300</v>
      </c>
      <c r="D582" s="213" t="s">
        <v>186</v>
      </c>
      <c r="E582" s="214" t="s">
        <v>1301</v>
      </c>
      <c r="F582" s="215" t="s">
        <v>1302</v>
      </c>
      <c r="G582" s="216" t="s">
        <v>259</v>
      </c>
      <c r="H582" s="217">
        <v>26.01</v>
      </c>
      <c r="I582" s="218"/>
      <c r="J582" s="219">
        <f>ROUND(I582*H582,2)</f>
        <v>0</v>
      </c>
      <c r="K582" s="220"/>
      <c r="L582" s="221"/>
      <c r="M582" s="222" t="s">
        <v>1</v>
      </c>
      <c r="N582" s="223" t="s">
        <v>43</v>
      </c>
      <c r="O582" s="71"/>
      <c r="P582" s="197">
        <f>O582*H582</f>
        <v>0</v>
      </c>
      <c r="Q582" s="197">
        <v>1.6000000000000001E-4</v>
      </c>
      <c r="R582" s="197">
        <f>Q582*H582</f>
        <v>4.1616000000000005E-3</v>
      </c>
      <c r="S582" s="197">
        <v>0</v>
      </c>
      <c r="T582" s="198">
        <f>S582*H582</f>
        <v>0</v>
      </c>
      <c r="U582" s="34"/>
      <c r="V582" s="34"/>
      <c r="W582" s="34"/>
      <c r="X582" s="34"/>
      <c r="Y582" s="34"/>
      <c r="Z582" s="34"/>
      <c r="AA582" s="34"/>
      <c r="AB582" s="34"/>
      <c r="AC582" s="34"/>
      <c r="AD582" s="34"/>
      <c r="AE582" s="34"/>
      <c r="AR582" s="199" t="s">
        <v>366</v>
      </c>
      <c r="AT582" s="199" t="s">
        <v>186</v>
      </c>
      <c r="AU582" s="199" t="s">
        <v>88</v>
      </c>
      <c r="AY582" s="17" t="s">
        <v>163</v>
      </c>
      <c r="BE582" s="200">
        <f>IF(N582="základní",J582,0)</f>
        <v>0</v>
      </c>
      <c r="BF582" s="200">
        <f>IF(N582="snížená",J582,0)</f>
        <v>0</v>
      </c>
      <c r="BG582" s="200">
        <f>IF(N582="zákl. přenesená",J582,0)</f>
        <v>0</v>
      </c>
      <c r="BH582" s="200">
        <f>IF(N582="sníž. přenesená",J582,0)</f>
        <v>0</v>
      </c>
      <c r="BI582" s="200">
        <f>IF(N582="nulová",J582,0)</f>
        <v>0</v>
      </c>
      <c r="BJ582" s="17" t="s">
        <v>86</v>
      </c>
      <c r="BK582" s="200">
        <f>ROUND(I582*H582,2)</f>
        <v>0</v>
      </c>
      <c r="BL582" s="17" t="s">
        <v>256</v>
      </c>
      <c r="BM582" s="199" t="s">
        <v>1303</v>
      </c>
    </row>
    <row r="583" spans="1:65" s="13" customFormat="1" ht="11.25">
      <c r="B583" s="201"/>
      <c r="C583" s="202"/>
      <c r="D583" s="203" t="s">
        <v>171</v>
      </c>
      <c r="E583" s="202"/>
      <c r="F583" s="205" t="s">
        <v>1304</v>
      </c>
      <c r="G583" s="202"/>
      <c r="H583" s="206">
        <v>26.01</v>
      </c>
      <c r="I583" s="207"/>
      <c r="J583" s="202"/>
      <c r="K583" s="202"/>
      <c r="L583" s="208"/>
      <c r="M583" s="209"/>
      <c r="N583" s="210"/>
      <c r="O583" s="210"/>
      <c r="P583" s="210"/>
      <c r="Q583" s="210"/>
      <c r="R583" s="210"/>
      <c r="S583" s="210"/>
      <c r="T583" s="211"/>
      <c r="AT583" s="212" t="s">
        <v>171</v>
      </c>
      <c r="AU583" s="212" t="s">
        <v>88</v>
      </c>
      <c r="AV583" s="13" t="s">
        <v>88</v>
      </c>
      <c r="AW583" s="13" t="s">
        <v>4</v>
      </c>
      <c r="AX583" s="13" t="s">
        <v>86</v>
      </c>
      <c r="AY583" s="212" t="s">
        <v>163</v>
      </c>
    </row>
    <row r="584" spans="1:65" s="2" customFormat="1" ht="24.2" customHeight="1">
      <c r="A584" s="34"/>
      <c r="B584" s="35"/>
      <c r="C584" s="187" t="s">
        <v>1305</v>
      </c>
      <c r="D584" s="187" t="s">
        <v>165</v>
      </c>
      <c r="E584" s="188" t="s">
        <v>1306</v>
      </c>
      <c r="F584" s="189" t="s">
        <v>1307</v>
      </c>
      <c r="G584" s="190" t="s">
        <v>537</v>
      </c>
      <c r="H584" s="239"/>
      <c r="I584" s="192"/>
      <c r="J584" s="193">
        <f>ROUND(I584*H584,2)</f>
        <v>0</v>
      </c>
      <c r="K584" s="194"/>
      <c r="L584" s="39"/>
      <c r="M584" s="195" t="s">
        <v>1</v>
      </c>
      <c r="N584" s="196" t="s">
        <v>43</v>
      </c>
      <c r="O584" s="71"/>
      <c r="P584" s="197">
        <f>O584*H584</f>
        <v>0</v>
      </c>
      <c r="Q584" s="197">
        <v>0</v>
      </c>
      <c r="R584" s="197">
        <f>Q584*H584</f>
        <v>0</v>
      </c>
      <c r="S584" s="197">
        <v>0</v>
      </c>
      <c r="T584" s="198">
        <f>S584*H584</f>
        <v>0</v>
      </c>
      <c r="U584" s="34"/>
      <c r="V584" s="34"/>
      <c r="W584" s="34"/>
      <c r="X584" s="34"/>
      <c r="Y584" s="34"/>
      <c r="Z584" s="34"/>
      <c r="AA584" s="34"/>
      <c r="AB584" s="34"/>
      <c r="AC584" s="34"/>
      <c r="AD584" s="34"/>
      <c r="AE584" s="34"/>
      <c r="AR584" s="199" t="s">
        <v>256</v>
      </c>
      <c r="AT584" s="199" t="s">
        <v>165</v>
      </c>
      <c r="AU584" s="199" t="s">
        <v>88</v>
      </c>
      <c r="AY584" s="17" t="s">
        <v>163</v>
      </c>
      <c r="BE584" s="200">
        <f>IF(N584="základní",J584,0)</f>
        <v>0</v>
      </c>
      <c r="BF584" s="200">
        <f>IF(N584="snížená",J584,0)</f>
        <v>0</v>
      </c>
      <c r="BG584" s="200">
        <f>IF(N584="zákl. přenesená",J584,0)</f>
        <v>0</v>
      </c>
      <c r="BH584" s="200">
        <f>IF(N584="sníž. přenesená",J584,0)</f>
        <v>0</v>
      </c>
      <c r="BI584" s="200">
        <f>IF(N584="nulová",J584,0)</f>
        <v>0</v>
      </c>
      <c r="BJ584" s="17" t="s">
        <v>86</v>
      </c>
      <c r="BK584" s="200">
        <f>ROUND(I584*H584,2)</f>
        <v>0</v>
      </c>
      <c r="BL584" s="17" t="s">
        <v>256</v>
      </c>
      <c r="BM584" s="199" t="s">
        <v>1308</v>
      </c>
    </row>
    <row r="585" spans="1:65" s="12" customFormat="1" ht="22.9" customHeight="1">
      <c r="B585" s="171"/>
      <c r="C585" s="172"/>
      <c r="D585" s="173" t="s">
        <v>77</v>
      </c>
      <c r="E585" s="185" t="s">
        <v>1309</v>
      </c>
      <c r="F585" s="185" t="s">
        <v>1310</v>
      </c>
      <c r="G585" s="172"/>
      <c r="H585" s="172"/>
      <c r="I585" s="175"/>
      <c r="J585" s="186">
        <f>BK585</f>
        <v>0</v>
      </c>
      <c r="K585" s="172"/>
      <c r="L585" s="177"/>
      <c r="M585" s="178"/>
      <c r="N585" s="179"/>
      <c r="O585" s="179"/>
      <c r="P585" s="180">
        <f>SUM(P586:P622)</f>
        <v>0</v>
      </c>
      <c r="Q585" s="179"/>
      <c r="R585" s="180">
        <f>SUM(R586:R622)</f>
        <v>4.6647795999999984</v>
      </c>
      <c r="S585" s="179"/>
      <c r="T585" s="181">
        <f>SUM(T586:T622)</f>
        <v>0</v>
      </c>
      <c r="AR585" s="182" t="s">
        <v>88</v>
      </c>
      <c r="AT585" s="183" t="s">
        <v>77</v>
      </c>
      <c r="AU585" s="183" t="s">
        <v>86</v>
      </c>
      <c r="AY585" s="182" t="s">
        <v>163</v>
      </c>
      <c r="BK585" s="184">
        <f>SUM(BK586:BK622)</f>
        <v>0</v>
      </c>
    </row>
    <row r="586" spans="1:65" s="2" customFormat="1" ht="16.5" customHeight="1">
      <c r="A586" s="34"/>
      <c r="B586" s="35"/>
      <c r="C586" s="187" t="s">
        <v>1311</v>
      </c>
      <c r="D586" s="187" t="s">
        <v>165</v>
      </c>
      <c r="E586" s="188" t="s">
        <v>1312</v>
      </c>
      <c r="F586" s="189" t="s">
        <v>1313</v>
      </c>
      <c r="G586" s="190" t="s">
        <v>168</v>
      </c>
      <c r="H586" s="191">
        <v>221.88</v>
      </c>
      <c r="I586" s="192"/>
      <c r="J586" s="193">
        <f>ROUND(I586*H586,2)</f>
        <v>0</v>
      </c>
      <c r="K586" s="194"/>
      <c r="L586" s="39"/>
      <c r="M586" s="195" t="s">
        <v>1</v>
      </c>
      <c r="N586" s="196" t="s">
        <v>43</v>
      </c>
      <c r="O586" s="71"/>
      <c r="P586" s="197">
        <f>O586*H586</f>
        <v>0</v>
      </c>
      <c r="Q586" s="197">
        <v>0</v>
      </c>
      <c r="R586" s="197">
        <f>Q586*H586</f>
        <v>0</v>
      </c>
      <c r="S586" s="197">
        <v>0</v>
      </c>
      <c r="T586" s="198">
        <f>S586*H586</f>
        <v>0</v>
      </c>
      <c r="U586" s="34"/>
      <c r="V586" s="34"/>
      <c r="W586" s="34"/>
      <c r="X586" s="34"/>
      <c r="Y586" s="34"/>
      <c r="Z586" s="34"/>
      <c r="AA586" s="34"/>
      <c r="AB586" s="34"/>
      <c r="AC586" s="34"/>
      <c r="AD586" s="34"/>
      <c r="AE586" s="34"/>
      <c r="AR586" s="199" t="s">
        <v>256</v>
      </c>
      <c r="AT586" s="199" t="s">
        <v>165</v>
      </c>
      <c r="AU586" s="199" t="s">
        <v>88</v>
      </c>
      <c r="AY586" s="17" t="s">
        <v>163</v>
      </c>
      <c r="BE586" s="200">
        <f>IF(N586="základní",J586,0)</f>
        <v>0</v>
      </c>
      <c r="BF586" s="200">
        <f>IF(N586="snížená",J586,0)</f>
        <v>0</v>
      </c>
      <c r="BG586" s="200">
        <f>IF(N586="zákl. přenesená",J586,0)</f>
        <v>0</v>
      </c>
      <c r="BH586" s="200">
        <f>IF(N586="sníž. přenesená",J586,0)</f>
        <v>0</v>
      </c>
      <c r="BI586" s="200">
        <f>IF(N586="nulová",J586,0)</f>
        <v>0</v>
      </c>
      <c r="BJ586" s="17" t="s">
        <v>86</v>
      </c>
      <c r="BK586" s="200">
        <f>ROUND(I586*H586,2)</f>
        <v>0</v>
      </c>
      <c r="BL586" s="17" t="s">
        <v>256</v>
      </c>
      <c r="BM586" s="199" t="s">
        <v>1314</v>
      </c>
    </row>
    <row r="587" spans="1:65" s="13" customFormat="1" ht="11.25">
      <c r="B587" s="201"/>
      <c r="C587" s="202"/>
      <c r="D587" s="203" t="s">
        <v>171</v>
      </c>
      <c r="E587" s="204" t="s">
        <v>1</v>
      </c>
      <c r="F587" s="205" t="s">
        <v>1315</v>
      </c>
      <c r="G587" s="202"/>
      <c r="H587" s="206">
        <v>1.98</v>
      </c>
      <c r="I587" s="207"/>
      <c r="J587" s="202"/>
      <c r="K587" s="202"/>
      <c r="L587" s="208"/>
      <c r="M587" s="209"/>
      <c r="N587" s="210"/>
      <c r="O587" s="210"/>
      <c r="P587" s="210"/>
      <c r="Q587" s="210"/>
      <c r="R587" s="210"/>
      <c r="S587" s="210"/>
      <c r="T587" s="211"/>
      <c r="AT587" s="212" t="s">
        <v>171</v>
      </c>
      <c r="AU587" s="212" t="s">
        <v>88</v>
      </c>
      <c r="AV587" s="13" t="s">
        <v>88</v>
      </c>
      <c r="AW587" s="13" t="s">
        <v>34</v>
      </c>
      <c r="AX587" s="13" t="s">
        <v>78</v>
      </c>
      <c r="AY587" s="212" t="s">
        <v>163</v>
      </c>
    </row>
    <row r="588" spans="1:65" s="13" customFormat="1" ht="11.25">
      <c r="B588" s="201"/>
      <c r="C588" s="202"/>
      <c r="D588" s="203" t="s">
        <v>171</v>
      </c>
      <c r="E588" s="204" t="s">
        <v>1</v>
      </c>
      <c r="F588" s="205" t="s">
        <v>1316</v>
      </c>
      <c r="G588" s="202"/>
      <c r="H588" s="206">
        <v>105.82</v>
      </c>
      <c r="I588" s="207"/>
      <c r="J588" s="202"/>
      <c r="K588" s="202"/>
      <c r="L588" s="208"/>
      <c r="M588" s="209"/>
      <c r="N588" s="210"/>
      <c r="O588" s="210"/>
      <c r="P588" s="210"/>
      <c r="Q588" s="210"/>
      <c r="R588" s="210"/>
      <c r="S588" s="210"/>
      <c r="T588" s="211"/>
      <c r="AT588" s="212" t="s">
        <v>171</v>
      </c>
      <c r="AU588" s="212" t="s">
        <v>88</v>
      </c>
      <c r="AV588" s="13" t="s">
        <v>88</v>
      </c>
      <c r="AW588" s="13" t="s">
        <v>34</v>
      </c>
      <c r="AX588" s="13" t="s">
        <v>78</v>
      </c>
      <c r="AY588" s="212" t="s">
        <v>163</v>
      </c>
    </row>
    <row r="589" spans="1:65" s="13" customFormat="1" ht="11.25">
      <c r="B589" s="201"/>
      <c r="C589" s="202"/>
      <c r="D589" s="203" t="s">
        <v>171</v>
      </c>
      <c r="E589" s="204" t="s">
        <v>1</v>
      </c>
      <c r="F589" s="205" t="s">
        <v>1317</v>
      </c>
      <c r="G589" s="202"/>
      <c r="H589" s="206">
        <v>1.98</v>
      </c>
      <c r="I589" s="207"/>
      <c r="J589" s="202"/>
      <c r="K589" s="202"/>
      <c r="L589" s="208"/>
      <c r="M589" s="209"/>
      <c r="N589" s="210"/>
      <c r="O589" s="210"/>
      <c r="P589" s="210"/>
      <c r="Q589" s="210"/>
      <c r="R589" s="210"/>
      <c r="S589" s="210"/>
      <c r="T589" s="211"/>
      <c r="AT589" s="212" t="s">
        <v>171</v>
      </c>
      <c r="AU589" s="212" t="s">
        <v>88</v>
      </c>
      <c r="AV589" s="13" t="s">
        <v>88</v>
      </c>
      <c r="AW589" s="13" t="s">
        <v>34</v>
      </c>
      <c r="AX589" s="13" t="s">
        <v>78</v>
      </c>
      <c r="AY589" s="212" t="s">
        <v>163</v>
      </c>
    </row>
    <row r="590" spans="1:65" s="13" customFormat="1" ht="11.25">
      <c r="B590" s="201"/>
      <c r="C590" s="202"/>
      <c r="D590" s="203" t="s">
        <v>171</v>
      </c>
      <c r="E590" s="204" t="s">
        <v>1</v>
      </c>
      <c r="F590" s="205" t="s">
        <v>1318</v>
      </c>
      <c r="G590" s="202"/>
      <c r="H590" s="206">
        <v>111.1</v>
      </c>
      <c r="I590" s="207"/>
      <c r="J590" s="202"/>
      <c r="K590" s="202"/>
      <c r="L590" s="208"/>
      <c r="M590" s="209"/>
      <c r="N590" s="210"/>
      <c r="O590" s="210"/>
      <c r="P590" s="210"/>
      <c r="Q590" s="210"/>
      <c r="R590" s="210"/>
      <c r="S590" s="210"/>
      <c r="T590" s="211"/>
      <c r="AT590" s="212" t="s">
        <v>171</v>
      </c>
      <c r="AU590" s="212" t="s">
        <v>88</v>
      </c>
      <c r="AV590" s="13" t="s">
        <v>88</v>
      </c>
      <c r="AW590" s="13" t="s">
        <v>34</v>
      </c>
      <c r="AX590" s="13" t="s">
        <v>78</v>
      </c>
      <c r="AY590" s="212" t="s">
        <v>163</v>
      </c>
    </row>
    <row r="591" spans="1:65" s="13" customFormat="1" ht="11.25">
      <c r="B591" s="201"/>
      <c r="C591" s="202"/>
      <c r="D591" s="203" t="s">
        <v>171</v>
      </c>
      <c r="E591" s="204" t="s">
        <v>1</v>
      </c>
      <c r="F591" s="205" t="s">
        <v>1319</v>
      </c>
      <c r="G591" s="202"/>
      <c r="H591" s="206">
        <v>1</v>
      </c>
      <c r="I591" s="207"/>
      <c r="J591" s="202"/>
      <c r="K591" s="202"/>
      <c r="L591" s="208"/>
      <c r="M591" s="209"/>
      <c r="N591" s="210"/>
      <c r="O591" s="210"/>
      <c r="P591" s="210"/>
      <c r="Q591" s="210"/>
      <c r="R591" s="210"/>
      <c r="S591" s="210"/>
      <c r="T591" s="211"/>
      <c r="AT591" s="212" t="s">
        <v>171</v>
      </c>
      <c r="AU591" s="212" t="s">
        <v>88</v>
      </c>
      <c r="AV591" s="13" t="s">
        <v>88</v>
      </c>
      <c r="AW591" s="13" t="s">
        <v>34</v>
      </c>
      <c r="AX591" s="13" t="s">
        <v>78</v>
      </c>
      <c r="AY591" s="212" t="s">
        <v>163</v>
      </c>
    </row>
    <row r="592" spans="1:65" s="14" customFormat="1" ht="11.25">
      <c r="B592" s="228"/>
      <c r="C592" s="229"/>
      <c r="D592" s="203" t="s">
        <v>171</v>
      </c>
      <c r="E592" s="230" t="s">
        <v>1</v>
      </c>
      <c r="F592" s="231" t="s">
        <v>209</v>
      </c>
      <c r="G592" s="229"/>
      <c r="H592" s="232">
        <v>221.88</v>
      </c>
      <c r="I592" s="233"/>
      <c r="J592" s="229"/>
      <c r="K592" s="229"/>
      <c r="L592" s="234"/>
      <c r="M592" s="235"/>
      <c r="N592" s="236"/>
      <c r="O592" s="236"/>
      <c r="P592" s="236"/>
      <c r="Q592" s="236"/>
      <c r="R592" s="236"/>
      <c r="S592" s="236"/>
      <c r="T592" s="237"/>
      <c r="AT592" s="238" t="s">
        <v>171</v>
      </c>
      <c r="AU592" s="238" t="s">
        <v>88</v>
      </c>
      <c r="AV592" s="14" t="s">
        <v>169</v>
      </c>
      <c r="AW592" s="14" t="s">
        <v>34</v>
      </c>
      <c r="AX592" s="14" t="s">
        <v>86</v>
      </c>
      <c r="AY592" s="238" t="s">
        <v>163</v>
      </c>
    </row>
    <row r="593" spans="1:65" s="2" customFormat="1" ht="16.5" customHeight="1">
      <c r="A593" s="34"/>
      <c r="B593" s="35"/>
      <c r="C593" s="187" t="s">
        <v>1320</v>
      </c>
      <c r="D593" s="187" t="s">
        <v>165</v>
      </c>
      <c r="E593" s="188" t="s">
        <v>1321</v>
      </c>
      <c r="F593" s="189" t="s">
        <v>1322</v>
      </c>
      <c r="G593" s="190" t="s">
        <v>168</v>
      </c>
      <c r="H593" s="191">
        <v>221.88</v>
      </c>
      <c r="I593" s="192"/>
      <c r="J593" s="193">
        <f>ROUND(I593*H593,2)</f>
        <v>0</v>
      </c>
      <c r="K593" s="194"/>
      <c r="L593" s="39"/>
      <c r="M593" s="195" t="s">
        <v>1</v>
      </c>
      <c r="N593" s="196" t="s">
        <v>43</v>
      </c>
      <c r="O593" s="71"/>
      <c r="P593" s="197">
        <f>O593*H593</f>
        <v>0</v>
      </c>
      <c r="Q593" s="197">
        <v>2.9999999999999997E-4</v>
      </c>
      <c r="R593" s="197">
        <f>Q593*H593</f>
        <v>6.6563999999999998E-2</v>
      </c>
      <c r="S593" s="197">
        <v>0</v>
      </c>
      <c r="T593" s="198">
        <f>S593*H593</f>
        <v>0</v>
      </c>
      <c r="U593" s="34"/>
      <c r="V593" s="34"/>
      <c r="W593" s="34"/>
      <c r="X593" s="34"/>
      <c r="Y593" s="34"/>
      <c r="Z593" s="34"/>
      <c r="AA593" s="34"/>
      <c r="AB593" s="34"/>
      <c r="AC593" s="34"/>
      <c r="AD593" s="34"/>
      <c r="AE593" s="34"/>
      <c r="AR593" s="199" t="s">
        <v>256</v>
      </c>
      <c r="AT593" s="199" t="s">
        <v>165</v>
      </c>
      <c r="AU593" s="199" t="s">
        <v>88</v>
      </c>
      <c r="AY593" s="17" t="s">
        <v>163</v>
      </c>
      <c r="BE593" s="200">
        <f>IF(N593="základní",J593,0)</f>
        <v>0</v>
      </c>
      <c r="BF593" s="200">
        <f>IF(N593="snížená",J593,0)</f>
        <v>0</v>
      </c>
      <c r="BG593" s="200">
        <f>IF(N593="zákl. přenesená",J593,0)</f>
        <v>0</v>
      </c>
      <c r="BH593" s="200">
        <f>IF(N593="sníž. přenesená",J593,0)</f>
        <v>0</v>
      </c>
      <c r="BI593" s="200">
        <f>IF(N593="nulová",J593,0)</f>
        <v>0</v>
      </c>
      <c r="BJ593" s="17" t="s">
        <v>86</v>
      </c>
      <c r="BK593" s="200">
        <f>ROUND(I593*H593,2)</f>
        <v>0</v>
      </c>
      <c r="BL593" s="17" t="s">
        <v>256</v>
      </c>
      <c r="BM593" s="199" t="s">
        <v>1323</v>
      </c>
    </row>
    <row r="594" spans="1:65" s="2" customFormat="1" ht="24.2" customHeight="1">
      <c r="A594" s="34"/>
      <c r="B594" s="35"/>
      <c r="C594" s="187" t="s">
        <v>1324</v>
      </c>
      <c r="D594" s="187" t="s">
        <v>165</v>
      </c>
      <c r="E594" s="188" t="s">
        <v>1325</v>
      </c>
      <c r="F594" s="189" t="s">
        <v>1326</v>
      </c>
      <c r="G594" s="190" t="s">
        <v>168</v>
      </c>
      <c r="H594" s="191">
        <v>38.64</v>
      </c>
      <c r="I594" s="192"/>
      <c r="J594" s="193">
        <f>ROUND(I594*H594,2)</f>
        <v>0</v>
      </c>
      <c r="K594" s="194"/>
      <c r="L594" s="39"/>
      <c r="M594" s="195" t="s">
        <v>1</v>
      </c>
      <c r="N594" s="196" t="s">
        <v>43</v>
      </c>
      <c r="O594" s="71"/>
      <c r="P594" s="197">
        <f>O594*H594</f>
        <v>0</v>
      </c>
      <c r="Q594" s="197">
        <v>1.5E-3</v>
      </c>
      <c r="R594" s="197">
        <f>Q594*H594</f>
        <v>5.7960000000000005E-2</v>
      </c>
      <c r="S594" s="197">
        <v>0</v>
      </c>
      <c r="T594" s="198">
        <f>S594*H594</f>
        <v>0</v>
      </c>
      <c r="U594" s="34"/>
      <c r="V594" s="34"/>
      <c r="W594" s="34"/>
      <c r="X594" s="34"/>
      <c r="Y594" s="34"/>
      <c r="Z594" s="34"/>
      <c r="AA594" s="34"/>
      <c r="AB594" s="34"/>
      <c r="AC594" s="34"/>
      <c r="AD594" s="34"/>
      <c r="AE594" s="34"/>
      <c r="AR594" s="199" t="s">
        <v>256</v>
      </c>
      <c r="AT594" s="199" t="s">
        <v>165</v>
      </c>
      <c r="AU594" s="199" t="s">
        <v>88</v>
      </c>
      <c r="AY594" s="17" t="s">
        <v>163</v>
      </c>
      <c r="BE594" s="200">
        <f>IF(N594="základní",J594,0)</f>
        <v>0</v>
      </c>
      <c r="BF594" s="200">
        <f>IF(N594="snížená",J594,0)</f>
        <v>0</v>
      </c>
      <c r="BG594" s="200">
        <f>IF(N594="zákl. přenesená",J594,0)</f>
        <v>0</v>
      </c>
      <c r="BH594" s="200">
        <f>IF(N594="sníž. přenesená",J594,0)</f>
        <v>0</v>
      </c>
      <c r="BI594" s="200">
        <f>IF(N594="nulová",J594,0)</f>
        <v>0</v>
      </c>
      <c r="BJ594" s="17" t="s">
        <v>86</v>
      </c>
      <c r="BK594" s="200">
        <f>ROUND(I594*H594,2)</f>
        <v>0</v>
      </c>
      <c r="BL594" s="17" t="s">
        <v>256</v>
      </c>
      <c r="BM594" s="199" t="s">
        <v>1327</v>
      </c>
    </row>
    <row r="595" spans="1:65" s="13" customFormat="1" ht="11.25">
      <c r="B595" s="201"/>
      <c r="C595" s="202"/>
      <c r="D595" s="203" t="s">
        <v>171</v>
      </c>
      <c r="E595" s="204" t="s">
        <v>1</v>
      </c>
      <c r="F595" s="205" t="s">
        <v>1328</v>
      </c>
      <c r="G595" s="202"/>
      <c r="H595" s="206">
        <v>18.920000000000002</v>
      </c>
      <c r="I595" s="207"/>
      <c r="J595" s="202"/>
      <c r="K595" s="202"/>
      <c r="L595" s="208"/>
      <c r="M595" s="209"/>
      <c r="N595" s="210"/>
      <c r="O595" s="210"/>
      <c r="P595" s="210"/>
      <c r="Q595" s="210"/>
      <c r="R595" s="210"/>
      <c r="S595" s="210"/>
      <c r="T595" s="211"/>
      <c r="AT595" s="212" t="s">
        <v>171</v>
      </c>
      <c r="AU595" s="212" t="s">
        <v>88</v>
      </c>
      <c r="AV595" s="13" t="s">
        <v>88</v>
      </c>
      <c r="AW595" s="13" t="s">
        <v>34</v>
      </c>
      <c r="AX595" s="13" t="s">
        <v>78</v>
      </c>
      <c r="AY595" s="212" t="s">
        <v>163</v>
      </c>
    </row>
    <row r="596" spans="1:65" s="13" customFormat="1" ht="22.5">
      <c r="B596" s="201"/>
      <c r="C596" s="202"/>
      <c r="D596" s="203" t="s">
        <v>171</v>
      </c>
      <c r="E596" s="204" t="s">
        <v>1</v>
      </c>
      <c r="F596" s="205" t="s">
        <v>1329</v>
      </c>
      <c r="G596" s="202"/>
      <c r="H596" s="206">
        <v>19.72</v>
      </c>
      <c r="I596" s="207"/>
      <c r="J596" s="202"/>
      <c r="K596" s="202"/>
      <c r="L596" s="208"/>
      <c r="M596" s="209"/>
      <c r="N596" s="210"/>
      <c r="O596" s="210"/>
      <c r="P596" s="210"/>
      <c r="Q596" s="210"/>
      <c r="R596" s="210"/>
      <c r="S596" s="210"/>
      <c r="T596" s="211"/>
      <c r="AT596" s="212" t="s">
        <v>171</v>
      </c>
      <c r="AU596" s="212" t="s">
        <v>88</v>
      </c>
      <c r="AV596" s="13" t="s">
        <v>88</v>
      </c>
      <c r="AW596" s="13" t="s">
        <v>34</v>
      </c>
      <c r="AX596" s="13" t="s">
        <v>78</v>
      </c>
      <c r="AY596" s="212" t="s">
        <v>163</v>
      </c>
    </row>
    <row r="597" spans="1:65" s="14" customFormat="1" ht="11.25">
      <c r="B597" s="228"/>
      <c r="C597" s="229"/>
      <c r="D597" s="203" t="s">
        <v>171</v>
      </c>
      <c r="E597" s="230" t="s">
        <v>1</v>
      </c>
      <c r="F597" s="231" t="s">
        <v>209</v>
      </c>
      <c r="G597" s="229"/>
      <c r="H597" s="232">
        <v>38.64</v>
      </c>
      <c r="I597" s="233"/>
      <c r="J597" s="229"/>
      <c r="K597" s="229"/>
      <c r="L597" s="234"/>
      <c r="M597" s="235"/>
      <c r="N597" s="236"/>
      <c r="O597" s="236"/>
      <c r="P597" s="236"/>
      <c r="Q597" s="236"/>
      <c r="R597" s="236"/>
      <c r="S597" s="236"/>
      <c r="T597" s="237"/>
      <c r="AT597" s="238" t="s">
        <v>171</v>
      </c>
      <c r="AU597" s="238" t="s">
        <v>88</v>
      </c>
      <c r="AV597" s="14" t="s">
        <v>169</v>
      </c>
      <c r="AW597" s="14" t="s">
        <v>34</v>
      </c>
      <c r="AX597" s="14" t="s">
        <v>86</v>
      </c>
      <c r="AY597" s="238" t="s">
        <v>163</v>
      </c>
    </row>
    <row r="598" spans="1:65" s="2" customFormat="1" ht="24.2" customHeight="1">
      <c r="A598" s="34"/>
      <c r="B598" s="35"/>
      <c r="C598" s="187" t="s">
        <v>1330</v>
      </c>
      <c r="D598" s="187" t="s">
        <v>165</v>
      </c>
      <c r="E598" s="188" t="s">
        <v>1331</v>
      </c>
      <c r="F598" s="189" t="s">
        <v>1332</v>
      </c>
      <c r="G598" s="190" t="s">
        <v>259</v>
      </c>
      <c r="H598" s="191">
        <v>26.4</v>
      </c>
      <c r="I598" s="192"/>
      <c r="J598" s="193">
        <f>ROUND(I598*H598,2)</f>
        <v>0</v>
      </c>
      <c r="K598" s="194"/>
      <c r="L598" s="39"/>
      <c r="M598" s="195" t="s">
        <v>1</v>
      </c>
      <c r="N598" s="196" t="s">
        <v>43</v>
      </c>
      <c r="O598" s="71"/>
      <c r="P598" s="197">
        <f>O598*H598</f>
        <v>0</v>
      </c>
      <c r="Q598" s="197">
        <v>2.7999999999999998E-4</v>
      </c>
      <c r="R598" s="197">
        <f>Q598*H598</f>
        <v>7.3919999999999993E-3</v>
      </c>
      <c r="S598" s="197">
        <v>0</v>
      </c>
      <c r="T598" s="198">
        <f>S598*H598</f>
        <v>0</v>
      </c>
      <c r="U598" s="34"/>
      <c r="V598" s="34"/>
      <c r="W598" s="34"/>
      <c r="X598" s="34"/>
      <c r="Y598" s="34"/>
      <c r="Z598" s="34"/>
      <c r="AA598" s="34"/>
      <c r="AB598" s="34"/>
      <c r="AC598" s="34"/>
      <c r="AD598" s="34"/>
      <c r="AE598" s="34"/>
      <c r="AR598" s="199" t="s">
        <v>256</v>
      </c>
      <c r="AT598" s="199" t="s">
        <v>165</v>
      </c>
      <c r="AU598" s="199" t="s">
        <v>88</v>
      </c>
      <c r="AY598" s="17" t="s">
        <v>163</v>
      </c>
      <c r="BE598" s="200">
        <f>IF(N598="základní",J598,0)</f>
        <v>0</v>
      </c>
      <c r="BF598" s="200">
        <f>IF(N598="snížená",J598,0)</f>
        <v>0</v>
      </c>
      <c r="BG598" s="200">
        <f>IF(N598="zákl. přenesená",J598,0)</f>
        <v>0</v>
      </c>
      <c r="BH598" s="200">
        <f>IF(N598="sníž. přenesená",J598,0)</f>
        <v>0</v>
      </c>
      <c r="BI598" s="200">
        <f>IF(N598="nulová",J598,0)</f>
        <v>0</v>
      </c>
      <c r="BJ598" s="17" t="s">
        <v>86</v>
      </c>
      <c r="BK598" s="200">
        <f>ROUND(I598*H598,2)</f>
        <v>0</v>
      </c>
      <c r="BL598" s="17" t="s">
        <v>256</v>
      </c>
      <c r="BM598" s="199" t="s">
        <v>1333</v>
      </c>
    </row>
    <row r="599" spans="1:65" s="13" customFormat="1" ht="11.25">
      <c r="B599" s="201"/>
      <c r="C599" s="202"/>
      <c r="D599" s="203" t="s">
        <v>171</v>
      </c>
      <c r="E599" s="204" t="s">
        <v>1</v>
      </c>
      <c r="F599" s="205" t="s">
        <v>1334</v>
      </c>
      <c r="G599" s="202"/>
      <c r="H599" s="206">
        <v>26.4</v>
      </c>
      <c r="I599" s="207"/>
      <c r="J599" s="202"/>
      <c r="K599" s="202"/>
      <c r="L599" s="208"/>
      <c r="M599" s="209"/>
      <c r="N599" s="210"/>
      <c r="O599" s="210"/>
      <c r="P599" s="210"/>
      <c r="Q599" s="210"/>
      <c r="R599" s="210"/>
      <c r="S599" s="210"/>
      <c r="T599" s="211"/>
      <c r="AT599" s="212" t="s">
        <v>171</v>
      </c>
      <c r="AU599" s="212" t="s">
        <v>88</v>
      </c>
      <c r="AV599" s="13" t="s">
        <v>88</v>
      </c>
      <c r="AW599" s="13" t="s">
        <v>34</v>
      </c>
      <c r="AX599" s="13" t="s">
        <v>86</v>
      </c>
      <c r="AY599" s="212" t="s">
        <v>163</v>
      </c>
    </row>
    <row r="600" spans="1:65" s="2" customFormat="1" ht="16.5" customHeight="1">
      <c r="A600" s="34"/>
      <c r="B600" s="35"/>
      <c r="C600" s="187" t="s">
        <v>1335</v>
      </c>
      <c r="D600" s="187" t="s">
        <v>165</v>
      </c>
      <c r="E600" s="188" t="s">
        <v>1336</v>
      </c>
      <c r="F600" s="189" t="s">
        <v>1337</v>
      </c>
      <c r="G600" s="190" t="s">
        <v>175</v>
      </c>
      <c r="H600" s="191">
        <v>67</v>
      </c>
      <c r="I600" s="192"/>
      <c r="J600" s="193">
        <f>ROUND(I600*H600,2)</f>
        <v>0</v>
      </c>
      <c r="K600" s="194"/>
      <c r="L600" s="39"/>
      <c r="M600" s="195" t="s">
        <v>1</v>
      </c>
      <c r="N600" s="196" t="s">
        <v>43</v>
      </c>
      <c r="O600" s="71"/>
      <c r="P600" s="197">
        <f>O600*H600</f>
        <v>0</v>
      </c>
      <c r="Q600" s="197">
        <v>2.1000000000000001E-4</v>
      </c>
      <c r="R600" s="197">
        <f>Q600*H600</f>
        <v>1.4070000000000001E-2</v>
      </c>
      <c r="S600" s="197">
        <v>0</v>
      </c>
      <c r="T600" s="198">
        <f>S600*H600</f>
        <v>0</v>
      </c>
      <c r="U600" s="34"/>
      <c r="V600" s="34"/>
      <c r="W600" s="34"/>
      <c r="X600" s="34"/>
      <c r="Y600" s="34"/>
      <c r="Z600" s="34"/>
      <c r="AA600" s="34"/>
      <c r="AB600" s="34"/>
      <c r="AC600" s="34"/>
      <c r="AD600" s="34"/>
      <c r="AE600" s="34"/>
      <c r="AR600" s="199" t="s">
        <v>256</v>
      </c>
      <c r="AT600" s="199" t="s">
        <v>165</v>
      </c>
      <c r="AU600" s="199" t="s">
        <v>88</v>
      </c>
      <c r="AY600" s="17" t="s">
        <v>163</v>
      </c>
      <c r="BE600" s="200">
        <f>IF(N600="základní",J600,0)</f>
        <v>0</v>
      </c>
      <c r="BF600" s="200">
        <f>IF(N600="snížená",J600,0)</f>
        <v>0</v>
      </c>
      <c r="BG600" s="200">
        <f>IF(N600="zákl. přenesená",J600,0)</f>
        <v>0</v>
      </c>
      <c r="BH600" s="200">
        <f>IF(N600="sníž. přenesená",J600,0)</f>
        <v>0</v>
      </c>
      <c r="BI600" s="200">
        <f>IF(N600="nulová",J600,0)</f>
        <v>0</v>
      </c>
      <c r="BJ600" s="17" t="s">
        <v>86</v>
      </c>
      <c r="BK600" s="200">
        <f>ROUND(I600*H600,2)</f>
        <v>0</v>
      </c>
      <c r="BL600" s="17" t="s">
        <v>256</v>
      </c>
      <c r="BM600" s="199" t="s">
        <v>1338</v>
      </c>
    </row>
    <row r="601" spans="1:65" s="2" customFormat="1" ht="24.2" customHeight="1">
      <c r="A601" s="34"/>
      <c r="B601" s="35"/>
      <c r="C601" s="187" t="s">
        <v>1339</v>
      </c>
      <c r="D601" s="187" t="s">
        <v>165</v>
      </c>
      <c r="E601" s="188" t="s">
        <v>1340</v>
      </c>
      <c r="F601" s="189" t="s">
        <v>1341</v>
      </c>
      <c r="G601" s="190" t="s">
        <v>259</v>
      </c>
      <c r="H601" s="191">
        <v>98.6</v>
      </c>
      <c r="I601" s="192"/>
      <c r="J601" s="193">
        <f>ROUND(I601*H601,2)</f>
        <v>0</v>
      </c>
      <c r="K601" s="194"/>
      <c r="L601" s="39"/>
      <c r="M601" s="195" t="s">
        <v>1</v>
      </c>
      <c r="N601" s="196" t="s">
        <v>43</v>
      </c>
      <c r="O601" s="71"/>
      <c r="P601" s="197">
        <f>O601*H601</f>
        <v>0</v>
      </c>
      <c r="Q601" s="197">
        <v>3.2000000000000003E-4</v>
      </c>
      <c r="R601" s="197">
        <f>Q601*H601</f>
        <v>3.1552000000000004E-2</v>
      </c>
      <c r="S601" s="197">
        <v>0</v>
      </c>
      <c r="T601" s="198">
        <f>S601*H601</f>
        <v>0</v>
      </c>
      <c r="U601" s="34"/>
      <c r="V601" s="34"/>
      <c r="W601" s="34"/>
      <c r="X601" s="34"/>
      <c r="Y601" s="34"/>
      <c r="Z601" s="34"/>
      <c r="AA601" s="34"/>
      <c r="AB601" s="34"/>
      <c r="AC601" s="34"/>
      <c r="AD601" s="34"/>
      <c r="AE601" s="34"/>
      <c r="AR601" s="199" t="s">
        <v>256</v>
      </c>
      <c r="AT601" s="199" t="s">
        <v>165</v>
      </c>
      <c r="AU601" s="199" t="s">
        <v>88</v>
      </c>
      <c r="AY601" s="17" t="s">
        <v>163</v>
      </c>
      <c r="BE601" s="200">
        <f>IF(N601="základní",J601,0)</f>
        <v>0</v>
      </c>
      <c r="BF601" s="200">
        <f>IF(N601="snížená",J601,0)</f>
        <v>0</v>
      </c>
      <c r="BG601" s="200">
        <f>IF(N601="zákl. přenesená",J601,0)</f>
        <v>0</v>
      </c>
      <c r="BH601" s="200">
        <f>IF(N601="sníž. přenesená",J601,0)</f>
        <v>0</v>
      </c>
      <c r="BI601" s="200">
        <f>IF(N601="nulová",J601,0)</f>
        <v>0</v>
      </c>
      <c r="BJ601" s="17" t="s">
        <v>86</v>
      </c>
      <c r="BK601" s="200">
        <f>ROUND(I601*H601,2)</f>
        <v>0</v>
      </c>
      <c r="BL601" s="17" t="s">
        <v>256</v>
      </c>
      <c r="BM601" s="199" t="s">
        <v>1342</v>
      </c>
    </row>
    <row r="602" spans="1:65" s="13" customFormat="1" ht="11.25">
      <c r="B602" s="201"/>
      <c r="C602" s="202"/>
      <c r="D602" s="203" t="s">
        <v>171</v>
      </c>
      <c r="E602" s="204" t="s">
        <v>1</v>
      </c>
      <c r="F602" s="205" t="s">
        <v>1343</v>
      </c>
      <c r="G602" s="202"/>
      <c r="H602" s="206">
        <v>98.6</v>
      </c>
      <c r="I602" s="207"/>
      <c r="J602" s="202"/>
      <c r="K602" s="202"/>
      <c r="L602" s="208"/>
      <c r="M602" s="209"/>
      <c r="N602" s="210"/>
      <c r="O602" s="210"/>
      <c r="P602" s="210"/>
      <c r="Q602" s="210"/>
      <c r="R602" s="210"/>
      <c r="S602" s="210"/>
      <c r="T602" s="211"/>
      <c r="AT602" s="212" t="s">
        <v>171</v>
      </c>
      <c r="AU602" s="212" t="s">
        <v>88</v>
      </c>
      <c r="AV602" s="13" t="s">
        <v>88</v>
      </c>
      <c r="AW602" s="13" t="s">
        <v>34</v>
      </c>
      <c r="AX602" s="13" t="s">
        <v>86</v>
      </c>
      <c r="AY602" s="212" t="s">
        <v>163</v>
      </c>
    </row>
    <row r="603" spans="1:65" s="2" customFormat="1" ht="24.2" customHeight="1">
      <c r="A603" s="34"/>
      <c r="B603" s="35"/>
      <c r="C603" s="187" t="s">
        <v>1344</v>
      </c>
      <c r="D603" s="187" t="s">
        <v>165</v>
      </c>
      <c r="E603" s="188" t="s">
        <v>1345</v>
      </c>
      <c r="F603" s="189" t="s">
        <v>1346</v>
      </c>
      <c r="G603" s="190" t="s">
        <v>168</v>
      </c>
      <c r="H603" s="191">
        <v>217.92</v>
      </c>
      <c r="I603" s="192"/>
      <c r="J603" s="193">
        <f>ROUND(I603*H603,2)</f>
        <v>0</v>
      </c>
      <c r="K603" s="194"/>
      <c r="L603" s="39"/>
      <c r="M603" s="195" t="s">
        <v>1</v>
      </c>
      <c r="N603" s="196" t="s">
        <v>43</v>
      </c>
      <c r="O603" s="71"/>
      <c r="P603" s="197">
        <f>O603*H603</f>
        <v>0</v>
      </c>
      <c r="Q603" s="197">
        <v>6.0499999999999998E-3</v>
      </c>
      <c r="R603" s="197">
        <f>Q603*H603</f>
        <v>1.3184159999999998</v>
      </c>
      <c r="S603" s="197">
        <v>0</v>
      </c>
      <c r="T603" s="198">
        <f>S603*H603</f>
        <v>0</v>
      </c>
      <c r="U603" s="34"/>
      <c r="V603" s="34"/>
      <c r="W603" s="34"/>
      <c r="X603" s="34"/>
      <c r="Y603" s="34"/>
      <c r="Z603" s="34"/>
      <c r="AA603" s="34"/>
      <c r="AB603" s="34"/>
      <c r="AC603" s="34"/>
      <c r="AD603" s="34"/>
      <c r="AE603" s="34"/>
      <c r="AR603" s="199" t="s">
        <v>256</v>
      </c>
      <c r="AT603" s="199" t="s">
        <v>165</v>
      </c>
      <c r="AU603" s="199" t="s">
        <v>88</v>
      </c>
      <c r="AY603" s="17" t="s">
        <v>163</v>
      </c>
      <c r="BE603" s="200">
        <f>IF(N603="základní",J603,0)</f>
        <v>0</v>
      </c>
      <c r="BF603" s="200">
        <f>IF(N603="snížená",J603,0)</f>
        <v>0</v>
      </c>
      <c r="BG603" s="200">
        <f>IF(N603="zákl. přenesená",J603,0)</f>
        <v>0</v>
      </c>
      <c r="BH603" s="200">
        <f>IF(N603="sníž. přenesená",J603,0)</f>
        <v>0</v>
      </c>
      <c r="BI603" s="200">
        <f>IF(N603="nulová",J603,0)</f>
        <v>0</v>
      </c>
      <c r="BJ603" s="17" t="s">
        <v>86</v>
      </c>
      <c r="BK603" s="200">
        <f>ROUND(I603*H603,2)</f>
        <v>0</v>
      </c>
      <c r="BL603" s="17" t="s">
        <v>256</v>
      </c>
      <c r="BM603" s="199" t="s">
        <v>1347</v>
      </c>
    </row>
    <row r="604" spans="1:65" s="13" customFormat="1" ht="11.25">
      <c r="B604" s="201"/>
      <c r="C604" s="202"/>
      <c r="D604" s="203" t="s">
        <v>171</v>
      </c>
      <c r="E604" s="204" t="s">
        <v>1</v>
      </c>
      <c r="F604" s="205" t="s">
        <v>1316</v>
      </c>
      <c r="G604" s="202"/>
      <c r="H604" s="206">
        <v>105.82</v>
      </c>
      <c r="I604" s="207"/>
      <c r="J604" s="202"/>
      <c r="K604" s="202"/>
      <c r="L604" s="208"/>
      <c r="M604" s="209"/>
      <c r="N604" s="210"/>
      <c r="O604" s="210"/>
      <c r="P604" s="210"/>
      <c r="Q604" s="210"/>
      <c r="R604" s="210"/>
      <c r="S604" s="210"/>
      <c r="T604" s="211"/>
      <c r="AT604" s="212" t="s">
        <v>171</v>
      </c>
      <c r="AU604" s="212" t="s">
        <v>88</v>
      </c>
      <c r="AV604" s="13" t="s">
        <v>88</v>
      </c>
      <c r="AW604" s="13" t="s">
        <v>34</v>
      </c>
      <c r="AX604" s="13" t="s">
        <v>78</v>
      </c>
      <c r="AY604" s="212" t="s">
        <v>163</v>
      </c>
    </row>
    <row r="605" spans="1:65" s="13" customFormat="1" ht="11.25">
      <c r="B605" s="201"/>
      <c r="C605" s="202"/>
      <c r="D605" s="203" t="s">
        <v>171</v>
      </c>
      <c r="E605" s="204" t="s">
        <v>1</v>
      </c>
      <c r="F605" s="205" t="s">
        <v>1318</v>
      </c>
      <c r="G605" s="202"/>
      <c r="H605" s="206">
        <v>111.1</v>
      </c>
      <c r="I605" s="207"/>
      <c r="J605" s="202"/>
      <c r="K605" s="202"/>
      <c r="L605" s="208"/>
      <c r="M605" s="209"/>
      <c r="N605" s="210"/>
      <c r="O605" s="210"/>
      <c r="P605" s="210"/>
      <c r="Q605" s="210"/>
      <c r="R605" s="210"/>
      <c r="S605" s="210"/>
      <c r="T605" s="211"/>
      <c r="AT605" s="212" t="s">
        <v>171</v>
      </c>
      <c r="AU605" s="212" t="s">
        <v>88</v>
      </c>
      <c r="AV605" s="13" t="s">
        <v>88</v>
      </c>
      <c r="AW605" s="13" t="s">
        <v>34</v>
      </c>
      <c r="AX605" s="13" t="s">
        <v>78</v>
      </c>
      <c r="AY605" s="212" t="s">
        <v>163</v>
      </c>
    </row>
    <row r="606" spans="1:65" s="13" customFormat="1" ht="11.25">
      <c r="B606" s="201"/>
      <c r="C606" s="202"/>
      <c r="D606" s="203" t="s">
        <v>171</v>
      </c>
      <c r="E606" s="204" t="s">
        <v>1</v>
      </c>
      <c r="F606" s="205" t="s">
        <v>1319</v>
      </c>
      <c r="G606" s="202"/>
      <c r="H606" s="206">
        <v>1</v>
      </c>
      <c r="I606" s="207"/>
      <c r="J606" s="202"/>
      <c r="K606" s="202"/>
      <c r="L606" s="208"/>
      <c r="M606" s="209"/>
      <c r="N606" s="210"/>
      <c r="O606" s="210"/>
      <c r="P606" s="210"/>
      <c r="Q606" s="210"/>
      <c r="R606" s="210"/>
      <c r="S606" s="210"/>
      <c r="T606" s="211"/>
      <c r="AT606" s="212" t="s">
        <v>171</v>
      </c>
      <c r="AU606" s="212" t="s">
        <v>88</v>
      </c>
      <c r="AV606" s="13" t="s">
        <v>88</v>
      </c>
      <c r="AW606" s="13" t="s">
        <v>34</v>
      </c>
      <c r="AX606" s="13" t="s">
        <v>78</v>
      </c>
      <c r="AY606" s="212" t="s">
        <v>163</v>
      </c>
    </row>
    <row r="607" spans="1:65" s="14" customFormat="1" ht="11.25">
      <c r="B607" s="228"/>
      <c r="C607" s="229"/>
      <c r="D607" s="203" t="s">
        <v>171</v>
      </c>
      <c r="E607" s="230" t="s">
        <v>1</v>
      </c>
      <c r="F607" s="231" t="s">
        <v>209</v>
      </c>
      <c r="G607" s="229"/>
      <c r="H607" s="232">
        <v>217.92</v>
      </c>
      <c r="I607" s="233"/>
      <c r="J607" s="229"/>
      <c r="K607" s="229"/>
      <c r="L607" s="234"/>
      <c r="M607" s="235"/>
      <c r="N607" s="236"/>
      <c r="O607" s="236"/>
      <c r="P607" s="236"/>
      <c r="Q607" s="236"/>
      <c r="R607" s="236"/>
      <c r="S607" s="236"/>
      <c r="T607" s="237"/>
      <c r="AT607" s="238" t="s">
        <v>171</v>
      </c>
      <c r="AU607" s="238" t="s">
        <v>88</v>
      </c>
      <c r="AV607" s="14" t="s">
        <v>169</v>
      </c>
      <c r="AW607" s="14" t="s">
        <v>34</v>
      </c>
      <c r="AX607" s="14" t="s">
        <v>86</v>
      </c>
      <c r="AY607" s="238" t="s">
        <v>163</v>
      </c>
    </row>
    <row r="608" spans="1:65" s="2" customFormat="1" ht="16.5" customHeight="1">
      <c r="A608" s="34"/>
      <c r="B608" s="35"/>
      <c r="C608" s="213" t="s">
        <v>1348</v>
      </c>
      <c r="D608" s="213" t="s">
        <v>186</v>
      </c>
      <c r="E608" s="214" t="s">
        <v>1349</v>
      </c>
      <c r="F608" s="215" t="s">
        <v>1350</v>
      </c>
      <c r="G608" s="216" t="s">
        <v>168</v>
      </c>
      <c r="H608" s="217">
        <v>239.71199999999999</v>
      </c>
      <c r="I608" s="218"/>
      <c r="J608" s="219">
        <f>ROUND(I608*H608,2)</f>
        <v>0</v>
      </c>
      <c r="K608" s="220"/>
      <c r="L608" s="221"/>
      <c r="M608" s="222" t="s">
        <v>1</v>
      </c>
      <c r="N608" s="223" t="s">
        <v>43</v>
      </c>
      <c r="O608" s="71"/>
      <c r="P608" s="197">
        <f>O608*H608</f>
        <v>0</v>
      </c>
      <c r="Q608" s="197">
        <v>1.29E-2</v>
      </c>
      <c r="R608" s="197">
        <f>Q608*H608</f>
        <v>3.0922847999999998</v>
      </c>
      <c r="S608" s="197">
        <v>0</v>
      </c>
      <c r="T608" s="198">
        <f>S608*H608</f>
        <v>0</v>
      </c>
      <c r="U608" s="34"/>
      <c r="V608" s="34"/>
      <c r="W608" s="34"/>
      <c r="X608" s="34"/>
      <c r="Y608" s="34"/>
      <c r="Z608" s="34"/>
      <c r="AA608" s="34"/>
      <c r="AB608" s="34"/>
      <c r="AC608" s="34"/>
      <c r="AD608" s="34"/>
      <c r="AE608" s="34"/>
      <c r="AR608" s="199" t="s">
        <v>366</v>
      </c>
      <c r="AT608" s="199" t="s">
        <v>186</v>
      </c>
      <c r="AU608" s="199" t="s">
        <v>88</v>
      </c>
      <c r="AY608" s="17" t="s">
        <v>163</v>
      </c>
      <c r="BE608" s="200">
        <f>IF(N608="základní",J608,0)</f>
        <v>0</v>
      </c>
      <c r="BF608" s="200">
        <f>IF(N608="snížená",J608,0)</f>
        <v>0</v>
      </c>
      <c r="BG608" s="200">
        <f>IF(N608="zákl. přenesená",J608,0)</f>
        <v>0</v>
      </c>
      <c r="BH608" s="200">
        <f>IF(N608="sníž. přenesená",J608,0)</f>
        <v>0</v>
      </c>
      <c r="BI608" s="200">
        <f>IF(N608="nulová",J608,0)</f>
        <v>0</v>
      </c>
      <c r="BJ608" s="17" t="s">
        <v>86</v>
      </c>
      <c r="BK608" s="200">
        <f>ROUND(I608*H608,2)</f>
        <v>0</v>
      </c>
      <c r="BL608" s="17" t="s">
        <v>256</v>
      </c>
      <c r="BM608" s="199" t="s">
        <v>1351</v>
      </c>
    </row>
    <row r="609" spans="1:65" s="13" customFormat="1" ht="11.25">
      <c r="B609" s="201"/>
      <c r="C609" s="202"/>
      <c r="D609" s="203" t="s">
        <v>171</v>
      </c>
      <c r="E609" s="202"/>
      <c r="F609" s="205" t="s">
        <v>1352</v>
      </c>
      <c r="G609" s="202"/>
      <c r="H609" s="206">
        <v>239.71199999999999</v>
      </c>
      <c r="I609" s="207"/>
      <c r="J609" s="202"/>
      <c r="K609" s="202"/>
      <c r="L609" s="208"/>
      <c r="M609" s="209"/>
      <c r="N609" s="210"/>
      <c r="O609" s="210"/>
      <c r="P609" s="210"/>
      <c r="Q609" s="210"/>
      <c r="R609" s="210"/>
      <c r="S609" s="210"/>
      <c r="T609" s="211"/>
      <c r="AT609" s="212" t="s">
        <v>171</v>
      </c>
      <c r="AU609" s="212" t="s">
        <v>88</v>
      </c>
      <c r="AV609" s="13" t="s">
        <v>88</v>
      </c>
      <c r="AW609" s="13" t="s">
        <v>4</v>
      </c>
      <c r="AX609" s="13" t="s">
        <v>86</v>
      </c>
      <c r="AY609" s="212" t="s">
        <v>163</v>
      </c>
    </row>
    <row r="610" spans="1:65" s="2" customFormat="1" ht="24.2" customHeight="1">
      <c r="A610" s="34"/>
      <c r="B610" s="35"/>
      <c r="C610" s="187" t="s">
        <v>1353</v>
      </c>
      <c r="D610" s="187" t="s">
        <v>165</v>
      </c>
      <c r="E610" s="188" t="s">
        <v>1354</v>
      </c>
      <c r="F610" s="189" t="s">
        <v>1355</v>
      </c>
      <c r="G610" s="190" t="s">
        <v>168</v>
      </c>
      <c r="H610" s="191">
        <v>3.96</v>
      </c>
      <c r="I610" s="192"/>
      <c r="J610" s="193">
        <f>ROUND(I610*H610,2)</f>
        <v>0</v>
      </c>
      <c r="K610" s="194"/>
      <c r="L610" s="39"/>
      <c r="M610" s="195" t="s">
        <v>1</v>
      </c>
      <c r="N610" s="196" t="s">
        <v>43</v>
      </c>
      <c r="O610" s="71"/>
      <c r="P610" s="197">
        <f>O610*H610</f>
        <v>0</v>
      </c>
      <c r="Q610" s="197">
        <v>5.0000000000000001E-3</v>
      </c>
      <c r="R610" s="197">
        <f>Q610*H610</f>
        <v>1.9800000000000002E-2</v>
      </c>
      <c r="S610" s="197">
        <v>0</v>
      </c>
      <c r="T610" s="198">
        <f>S610*H610</f>
        <v>0</v>
      </c>
      <c r="U610" s="34"/>
      <c r="V610" s="34"/>
      <c r="W610" s="34"/>
      <c r="X610" s="34"/>
      <c r="Y610" s="34"/>
      <c r="Z610" s="34"/>
      <c r="AA610" s="34"/>
      <c r="AB610" s="34"/>
      <c r="AC610" s="34"/>
      <c r="AD610" s="34"/>
      <c r="AE610" s="34"/>
      <c r="AR610" s="199" t="s">
        <v>256</v>
      </c>
      <c r="AT610" s="199" t="s">
        <v>165</v>
      </c>
      <c r="AU610" s="199" t="s">
        <v>88</v>
      </c>
      <c r="AY610" s="17" t="s">
        <v>163</v>
      </c>
      <c r="BE610" s="200">
        <f>IF(N610="základní",J610,0)</f>
        <v>0</v>
      </c>
      <c r="BF610" s="200">
        <f>IF(N610="snížená",J610,0)</f>
        <v>0</v>
      </c>
      <c r="BG610" s="200">
        <f>IF(N610="zákl. přenesená",J610,0)</f>
        <v>0</v>
      </c>
      <c r="BH610" s="200">
        <f>IF(N610="sníž. přenesená",J610,0)</f>
        <v>0</v>
      </c>
      <c r="BI610" s="200">
        <f>IF(N610="nulová",J610,0)</f>
        <v>0</v>
      </c>
      <c r="BJ610" s="17" t="s">
        <v>86</v>
      </c>
      <c r="BK610" s="200">
        <f>ROUND(I610*H610,2)</f>
        <v>0</v>
      </c>
      <c r="BL610" s="17" t="s">
        <v>256</v>
      </c>
      <c r="BM610" s="199" t="s">
        <v>1356</v>
      </c>
    </row>
    <row r="611" spans="1:65" s="13" customFormat="1" ht="11.25">
      <c r="B611" s="201"/>
      <c r="C611" s="202"/>
      <c r="D611" s="203" t="s">
        <v>171</v>
      </c>
      <c r="E611" s="204" t="s">
        <v>1</v>
      </c>
      <c r="F611" s="205" t="s">
        <v>1315</v>
      </c>
      <c r="G611" s="202"/>
      <c r="H611" s="206">
        <v>1.98</v>
      </c>
      <c r="I611" s="207"/>
      <c r="J611" s="202"/>
      <c r="K611" s="202"/>
      <c r="L611" s="208"/>
      <c r="M611" s="209"/>
      <c r="N611" s="210"/>
      <c r="O611" s="210"/>
      <c r="P611" s="210"/>
      <c r="Q611" s="210"/>
      <c r="R611" s="210"/>
      <c r="S611" s="210"/>
      <c r="T611" s="211"/>
      <c r="AT611" s="212" t="s">
        <v>171</v>
      </c>
      <c r="AU611" s="212" t="s">
        <v>88</v>
      </c>
      <c r="AV611" s="13" t="s">
        <v>88</v>
      </c>
      <c r="AW611" s="13" t="s">
        <v>34</v>
      </c>
      <c r="AX611" s="13" t="s">
        <v>78</v>
      </c>
      <c r="AY611" s="212" t="s">
        <v>163</v>
      </c>
    </row>
    <row r="612" spans="1:65" s="13" customFormat="1" ht="11.25">
      <c r="B612" s="201"/>
      <c r="C612" s="202"/>
      <c r="D612" s="203" t="s">
        <v>171</v>
      </c>
      <c r="E612" s="204" t="s">
        <v>1</v>
      </c>
      <c r="F612" s="205" t="s">
        <v>1317</v>
      </c>
      <c r="G612" s="202"/>
      <c r="H612" s="206">
        <v>1.98</v>
      </c>
      <c r="I612" s="207"/>
      <c r="J612" s="202"/>
      <c r="K612" s="202"/>
      <c r="L612" s="208"/>
      <c r="M612" s="209"/>
      <c r="N612" s="210"/>
      <c r="O612" s="210"/>
      <c r="P612" s="210"/>
      <c r="Q612" s="210"/>
      <c r="R612" s="210"/>
      <c r="S612" s="210"/>
      <c r="T612" s="211"/>
      <c r="AT612" s="212" t="s">
        <v>171</v>
      </c>
      <c r="AU612" s="212" t="s">
        <v>88</v>
      </c>
      <c r="AV612" s="13" t="s">
        <v>88</v>
      </c>
      <c r="AW612" s="13" t="s">
        <v>34</v>
      </c>
      <c r="AX612" s="13" t="s">
        <v>78</v>
      </c>
      <c r="AY612" s="212" t="s">
        <v>163</v>
      </c>
    </row>
    <row r="613" spans="1:65" s="14" customFormat="1" ht="11.25">
      <c r="B613" s="228"/>
      <c r="C613" s="229"/>
      <c r="D613" s="203" t="s">
        <v>171</v>
      </c>
      <c r="E613" s="230" t="s">
        <v>1</v>
      </c>
      <c r="F613" s="231" t="s">
        <v>209</v>
      </c>
      <c r="G613" s="229"/>
      <c r="H613" s="232">
        <v>3.96</v>
      </c>
      <c r="I613" s="233"/>
      <c r="J613" s="229"/>
      <c r="K613" s="229"/>
      <c r="L613" s="234"/>
      <c r="M613" s="235"/>
      <c r="N613" s="236"/>
      <c r="O613" s="236"/>
      <c r="P613" s="236"/>
      <c r="Q613" s="236"/>
      <c r="R613" s="236"/>
      <c r="S613" s="236"/>
      <c r="T613" s="237"/>
      <c r="AT613" s="238" t="s">
        <v>171</v>
      </c>
      <c r="AU613" s="238" t="s">
        <v>88</v>
      </c>
      <c r="AV613" s="14" t="s">
        <v>169</v>
      </c>
      <c r="AW613" s="14" t="s">
        <v>34</v>
      </c>
      <c r="AX613" s="14" t="s">
        <v>86</v>
      </c>
      <c r="AY613" s="238" t="s">
        <v>163</v>
      </c>
    </row>
    <row r="614" spans="1:65" s="2" customFormat="1" ht="16.5" customHeight="1">
      <c r="A614" s="34"/>
      <c r="B614" s="35"/>
      <c r="C614" s="213" t="s">
        <v>1357</v>
      </c>
      <c r="D614" s="213" t="s">
        <v>186</v>
      </c>
      <c r="E614" s="214" t="s">
        <v>1358</v>
      </c>
      <c r="F614" s="215" t="s">
        <v>1359</v>
      </c>
      <c r="G614" s="216" t="s">
        <v>168</v>
      </c>
      <c r="H614" s="217">
        <v>4.3559999999999999</v>
      </c>
      <c r="I614" s="218"/>
      <c r="J614" s="219">
        <f>ROUND(I614*H614,2)</f>
        <v>0</v>
      </c>
      <c r="K614" s="220"/>
      <c r="L614" s="221"/>
      <c r="M614" s="222" t="s">
        <v>1</v>
      </c>
      <c r="N614" s="223" t="s">
        <v>43</v>
      </c>
      <c r="O614" s="71"/>
      <c r="P614" s="197">
        <f>O614*H614</f>
        <v>0</v>
      </c>
      <c r="Q614" s="197">
        <v>9.7999999999999997E-3</v>
      </c>
      <c r="R614" s="197">
        <f>Q614*H614</f>
        <v>4.2688799999999999E-2</v>
      </c>
      <c r="S614" s="197">
        <v>0</v>
      </c>
      <c r="T614" s="198">
        <f>S614*H614</f>
        <v>0</v>
      </c>
      <c r="U614" s="34"/>
      <c r="V614" s="34"/>
      <c r="W614" s="34"/>
      <c r="X614" s="34"/>
      <c r="Y614" s="34"/>
      <c r="Z614" s="34"/>
      <c r="AA614" s="34"/>
      <c r="AB614" s="34"/>
      <c r="AC614" s="34"/>
      <c r="AD614" s="34"/>
      <c r="AE614" s="34"/>
      <c r="AR614" s="199" t="s">
        <v>366</v>
      </c>
      <c r="AT614" s="199" t="s">
        <v>186</v>
      </c>
      <c r="AU614" s="199" t="s">
        <v>88</v>
      </c>
      <c r="AY614" s="17" t="s">
        <v>163</v>
      </c>
      <c r="BE614" s="200">
        <f>IF(N614="základní",J614,0)</f>
        <v>0</v>
      </c>
      <c r="BF614" s="200">
        <f>IF(N614="snížená",J614,0)</f>
        <v>0</v>
      </c>
      <c r="BG614" s="200">
        <f>IF(N614="zákl. přenesená",J614,0)</f>
        <v>0</v>
      </c>
      <c r="BH614" s="200">
        <f>IF(N614="sníž. přenesená",J614,0)</f>
        <v>0</v>
      </c>
      <c r="BI614" s="200">
        <f>IF(N614="nulová",J614,0)</f>
        <v>0</v>
      </c>
      <c r="BJ614" s="17" t="s">
        <v>86</v>
      </c>
      <c r="BK614" s="200">
        <f>ROUND(I614*H614,2)</f>
        <v>0</v>
      </c>
      <c r="BL614" s="17" t="s">
        <v>256</v>
      </c>
      <c r="BM614" s="199" t="s">
        <v>1360</v>
      </c>
    </row>
    <row r="615" spans="1:65" s="13" customFormat="1" ht="11.25">
      <c r="B615" s="201"/>
      <c r="C615" s="202"/>
      <c r="D615" s="203" t="s">
        <v>171</v>
      </c>
      <c r="E615" s="202"/>
      <c r="F615" s="205" t="s">
        <v>1361</v>
      </c>
      <c r="G615" s="202"/>
      <c r="H615" s="206">
        <v>4.3559999999999999</v>
      </c>
      <c r="I615" s="207"/>
      <c r="J615" s="202"/>
      <c r="K615" s="202"/>
      <c r="L615" s="208"/>
      <c r="M615" s="209"/>
      <c r="N615" s="210"/>
      <c r="O615" s="210"/>
      <c r="P615" s="210"/>
      <c r="Q615" s="210"/>
      <c r="R615" s="210"/>
      <c r="S615" s="210"/>
      <c r="T615" s="211"/>
      <c r="AT615" s="212" t="s">
        <v>171</v>
      </c>
      <c r="AU615" s="212" t="s">
        <v>88</v>
      </c>
      <c r="AV615" s="13" t="s">
        <v>88</v>
      </c>
      <c r="AW615" s="13" t="s">
        <v>4</v>
      </c>
      <c r="AX615" s="13" t="s">
        <v>86</v>
      </c>
      <c r="AY615" s="212" t="s">
        <v>163</v>
      </c>
    </row>
    <row r="616" spans="1:65" s="2" customFormat="1" ht="24.2" customHeight="1">
      <c r="A616" s="34"/>
      <c r="B616" s="35"/>
      <c r="C616" s="187" t="s">
        <v>1362</v>
      </c>
      <c r="D616" s="187" t="s">
        <v>165</v>
      </c>
      <c r="E616" s="188" t="s">
        <v>1363</v>
      </c>
      <c r="F616" s="189" t="s">
        <v>1364</v>
      </c>
      <c r="G616" s="190" t="s">
        <v>168</v>
      </c>
      <c r="H616" s="191">
        <v>3.96</v>
      </c>
      <c r="I616" s="192"/>
      <c r="J616" s="193">
        <f t="shared" ref="J616:J622" si="80">ROUND(I616*H616,2)</f>
        <v>0</v>
      </c>
      <c r="K616" s="194"/>
      <c r="L616" s="39"/>
      <c r="M616" s="195" t="s">
        <v>1</v>
      </c>
      <c r="N616" s="196" t="s">
        <v>43</v>
      </c>
      <c r="O616" s="71"/>
      <c r="P616" s="197">
        <f t="shared" ref="P616:P622" si="81">O616*H616</f>
        <v>0</v>
      </c>
      <c r="Q616" s="197">
        <v>0</v>
      </c>
      <c r="R616" s="197">
        <f t="shared" ref="R616:R622" si="82">Q616*H616</f>
        <v>0</v>
      </c>
      <c r="S616" s="197">
        <v>0</v>
      </c>
      <c r="T616" s="198">
        <f t="shared" ref="T616:T622" si="83">S616*H616</f>
        <v>0</v>
      </c>
      <c r="U616" s="34"/>
      <c r="V616" s="34"/>
      <c r="W616" s="34"/>
      <c r="X616" s="34"/>
      <c r="Y616" s="34"/>
      <c r="Z616" s="34"/>
      <c r="AA616" s="34"/>
      <c r="AB616" s="34"/>
      <c r="AC616" s="34"/>
      <c r="AD616" s="34"/>
      <c r="AE616" s="34"/>
      <c r="AR616" s="199" t="s">
        <v>256</v>
      </c>
      <c r="AT616" s="199" t="s">
        <v>165</v>
      </c>
      <c r="AU616" s="199" t="s">
        <v>88</v>
      </c>
      <c r="AY616" s="17" t="s">
        <v>163</v>
      </c>
      <c r="BE616" s="200">
        <f t="shared" ref="BE616:BE622" si="84">IF(N616="základní",J616,0)</f>
        <v>0</v>
      </c>
      <c r="BF616" s="200">
        <f t="shared" ref="BF616:BF622" si="85">IF(N616="snížená",J616,0)</f>
        <v>0</v>
      </c>
      <c r="BG616" s="200">
        <f t="shared" ref="BG616:BG622" si="86">IF(N616="zákl. přenesená",J616,0)</f>
        <v>0</v>
      </c>
      <c r="BH616" s="200">
        <f t="shared" ref="BH616:BH622" si="87">IF(N616="sníž. přenesená",J616,0)</f>
        <v>0</v>
      </c>
      <c r="BI616" s="200">
        <f t="shared" ref="BI616:BI622" si="88">IF(N616="nulová",J616,0)</f>
        <v>0</v>
      </c>
      <c r="BJ616" s="17" t="s">
        <v>86</v>
      </c>
      <c r="BK616" s="200">
        <f t="shared" ref="BK616:BK622" si="89">ROUND(I616*H616,2)</f>
        <v>0</v>
      </c>
      <c r="BL616" s="17" t="s">
        <v>256</v>
      </c>
      <c r="BM616" s="199" t="s">
        <v>1365</v>
      </c>
    </row>
    <row r="617" spans="1:65" s="2" customFormat="1" ht="21.75" customHeight="1">
      <c r="A617" s="34"/>
      <c r="B617" s="35"/>
      <c r="C617" s="187" t="s">
        <v>1366</v>
      </c>
      <c r="D617" s="187" t="s">
        <v>165</v>
      </c>
      <c r="E617" s="188" t="s">
        <v>1367</v>
      </c>
      <c r="F617" s="189" t="s">
        <v>1368</v>
      </c>
      <c r="G617" s="190" t="s">
        <v>259</v>
      </c>
      <c r="H617" s="191">
        <v>98.6</v>
      </c>
      <c r="I617" s="192"/>
      <c r="J617" s="193">
        <f t="shared" si="80"/>
        <v>0</v>
      </c>
      <c r="K617" s="194"/>
      <c r="L617" s="39"/>
      <c r="M617" s="195" t="s">
        <v>1</v>
      </c>
      <c r="N617" s="196" t="s">
        <v>43</v>
      </c>
      <c r="O617" s="71"/>
      <c r="P617" s="197">
        <f t="shared" si="81"/>
        <v>0</v>
      </c>
      <c r="Q617" s="197">
        <v>3.0000000000000001E-5</v>
      </c>
      <c r="R617" s="197">
        <f t="shared" si="82"/>
        <v>2.9579999999999997E-3</v>
      </c>
      <c r="S617" s="197">
        <v>0</v>
      </c>
      <c r="T617" s="198">
        <f t="shared" si="83"/>
        <v>0</v>
      </c>
      <c r="U617" s="34"/>
      <c r="V617" s="34"/>
      <c r="W617" s="34"/>
      <c r="X617" s="34"/>
      <c r="Y617" s="34"/>
      <c r="Z617" s="34"/>
      <c r="AA617" s="34"/>
      <c r="AB617" s="34"/>
      <c r="AC617" s="34"/>
      <c r="AD617" s="34"/>
      <c r="AE617" s="34"/>
      <c r="AR617" s="199" t="s">
        <v>256</v>
      </c>
      <c r="AT617" s="199" t="s">
        <v>165</v>
      </c>
      <c r="AU617" s="199" t="s">
        <v>88</v>
      </c>
      <c r="AY617" s="17" t="s">
        <v>163</v>
      </c>
      <c r="BE617" s="200">
        <f t="shared" si="84"/>
        <v>0</v>
      </c>
      <c r="BF617" s="200">
        <f t="shared" si="85"/>
        <v>0</v>
      </c>
      <c r="BG617" s="200">
        <f t="shared" si="86"/>
        <v>0</v>
      </c>
      <c r="BH617" s="200">
        <f t="shared" si="87"/>
        <v>0</v>
      </c>
      <c r="BI617" s="200">
        <f t="shared" si="88"/>
        <v>0</v>
      </c>
      <c r="BJ617" s="17" t="s">
        <v>86</v>
      </c>
      <c r="BK617" s="200">
        <f t="shared" si="89"/>
        <v>0</v>
      </c>
      <c r="BL617" s="17" t="s">
        <v>256</v>
      </c>
      <c r="BM617" s="199" t="s">
        <v>1369</v>
      </c>
    </row>
    <row r="618" spans="1:65" s="2" customFormat="1" ht="16.5" customHeight="1">
      <c r="A618" s="34"/>
      <c r="B618" s="35"/>
      <c r="C618" s="187" t="s">
        <v>1370</v>
      </c>
      <c r="D618" s="187" t="s">
        <v>165</v>
      </c>
      <c r="E618" s="188" t="s">
        <v>1371</v>
      </c>
      <c r="F618" s="189" t="s">
        <v>1372</v>
      </c>
      <c r="G618" s="190" t="s">
        <v>175</v>
      </c>
      <c r="H618" s="191">
        <v>32</v>
      </c>
      <c r="I618" s="192"/>
      <c r="J618" s="193">
        <f t="shared" si="80"/>
        <v>0</v>
      </c>
      <c r="K618" s="194"/>
      <c r="L618" s="39"/>
      <c r="M618" s="195" t="s">
        <v>1</v>
      </c>
      <c r="N618" s="196" t="s">
        <v>43</v>
      </c>
      <c r="O618" s="71"/>
      <c r="P618" s="197">
        <f t="shared" si="81"/>
        <v>0</v>
      </c>
      <c r="Q618" s="197">
        <v>0</v>
      </c>
      <c r="R618" s="197">
        <f t="shared" si="82"/>
        <v>0</v>
      </c>
      <c r="S618" s="197">
        <v>0</v>
      </c>
      <c r="T618" s="198">
        <f t="shared" si="83"/>
        <v>0</v>
      </c>
      <c r="U618" s="34"/>
      <c r="V618" s="34"/>
      <c r="W618" s="34"/>
      <c r="X618" s="34"/>
      <c r="Y618" s="34"/>
      <c r="Z618" s="34"/>
      <c r="AA618" s="34"/>
      <c r="AB618" s="34"/>
      <c r="AC618" s="34"/>
      <c r="AD618" s="34"/>
      <c r="AE618" s="34"/>
      <c r="AR618" s="199" t="s">
        <v>256</v>
      </c>
      <c r="AT618" s="199" t="s">
        <v>165</v>
      </c>
      <c r="AU618" s="199" t="s">
        <v>88</v>
      </c>
      <c r="AY618" s="17" t="s">
        <v>163</v>
      </c>
      <c r="BE618" s="200">
        <f t="shared" si="84"/>
        <v>0</v>
      </c>
      <c r="BF618" s="200">
        <f t="shared" si="85"/>
        <v>0</v>
      </c>
      <c r="BG618" s="200">
        <f t="shared" si="86"/>
        <v>0</v>
      </c>
      <c r="BH618" s="200">
        <f t="shared" si="87"/>
        <v>0</v>
      </c>
      <c r="BI618" s="200">
        <f t="shared" si="88"/>
        <v>0</v>
      </c>
      <c r="BJ618" s="17" t="s">
        <v>86</v>
      </c>
      <c r="BK618" s="200">
        <f t="shared" si="89"/>
        <v>0</v>
      </c>
      <c r="BL618" s="17" t="s">
        <v>256</v>
      </c>
      <c r="BM618" s="199" t="s">
        <v>1373</v>
      </c>
    </row>
    <row r="619" spans="1:65" s="2" customFormat="1" ht="16.5" customHeight="1">
      <c r="A619" s="34"/>
      <c r="B619" s="35"/>
      <c r="C619" s="187" t="s">
        <v>1374</v>
      </c>
      <c r="D619" s="187" t="s">
        <v>165</v>
      </c>
      <c r="E619" s="188" t="s">
        <v>1375</v>
      </c>
      <c r="F619" s="189" t="s">
        <v>1376</v>
      </c>
      <c r="G619" s="190" t="s">
        <v>175</v>
      </c>
      <c r="H619" s="191">
        <v>12</v>
      </c>
      <c r="I619" s="192"/>
      <c r="J619" s="193">
        <f t="shared" si="80"/>
        <v>0</v>
      </c>
      <c r="K619" s="194"/>
      <c r="L619" s="39"/>
      <c r="M619" s="195" t="s">
        <v>1</v>
      </c>
      <c r="N619" s="196" t="s">
        <v>43</v>
      </c>
      <c r="O619" s="71"/>
      <c r="P619" s="197">
        <f t="shared" si="81"/>
        <v>0</v>
      </c>
      <c r="Q619" s="197">
        <v>0</v>
      </c>
      <c r="R619" s="197">
        <f t="shared" si="82"/>
        <v>0</v>
      </c>
      <c r="S619" s="197">
        <v>0</v>
      </c>
      <c r="T619" s="198">
        <f t="shared" si="83"/>
        <v>0</v>
      </c>
      <c r="U619" s="34"/>
      <c r="V619" s="34"/>
      <c r="W619" s="34"/>
      <c r="X619" s="34"/>
      <c r="Y619" s="34"/>
      <c r="Z619" s="34"/>
      <c r="AA619" s="34"/>
      <c r="AB619" s="34"/>
      <c r="AC619" s="34"/>
      <c r="AD619" s="34"/>
      <c r="AE619" s="34"/>
      <c r="AR619" s="199" t="s">
        <v>256</v>
      </c>
      <c r="AT619" s="199" t="s">
        <v>165</v>
      </c>
      <c r="AU619" s="199" t="s">
        <v>88</v>
      </c>
      <c r="AY619" s="17" t="s">
        <v>163</v>
      </c>
      <c r="BE619" s="200">
        <f t="shared" si="84"/>
        <v>0</v>
      </c>
      <c r="BF619" s="200">
        <f t="shared" si="85"/>
        <v>0</v>
      </c>
      <c r="BG619" s="200">
        <f t="shared" si="86"/>
        <v>0</v>
      </c>
      <c r="BH619" s="200">
        <f t="shared" si="87"/>
        <v>0</v>
      </c>
      <c r="BI619" s="200">
        <f t="shared" si="88"/>
        <v>0</v>
      </c>
      <c r="BJ619" s="17" t="s">
        <v>86</v>
      </c>
      <c r="BK619" s="200">
        <f t="shared" si="89"/>
        <v>0</v>
      </c>
      <c r="BL619" s="17" t="s">
        <v>256</v>
      </c>
      <c r="BM619" s="199" t="s">
        <v>1377</v>
      </c>
    </row>
    <row r="620" spans="1:65" s="2" customFormat="1" ht="16.5" customHeight="1">
      <c r="A620" s="34"/>
      <c r="B620" s="35"/>
      <c r="C620" s="187" t="s">
        <v>1378</v>
      </c>
      <c r="D620" s="187" t="s">
        <v>165</v>
      </c>
      <c r="E620" s="188" t="s">
        <v>1379</v>
      </c>
      <c r="F620" s="189" t="s">
        <v>1380</v>
      </c>
      <c r="G620" s="190" t="s">
        <v>175</v>
      </c>
      <c r="H620" s="191">
        <v>7</v>
      </c>
      <c r="I620" s="192"/>
      <c r="J620" s="193">
        <f t="shared" si="80"/>
        <v>0</v>
      </c>
      <c r="K620" s="194"/>
      <c r="L620" s="39"/>
      <c r="M620" s="195" t="s">
        <v>1</v>
      </c>
      <c r="N620" s="196" t="s">
        <v>43</v>
      </c>
      <c r="O620" s="71"/>
      <c r="P620" s="197">
        <f t="shared" si="81"/>
        <v>0</v>
      </c>
      <c r="Q620" s="197">
        <v>0</v>
      </c>
      <c r="R620" s="197">
        <f t="shared" si="82"/>
        <v>0</v>
      </c>
      <c r="S620" s="197">
        <v>0</v>
      </c>
      <c r="T620" s="198">
        <f t="shared" si="83"/>
        <v>0</v>
      </c>
      <c r="U620" s="34"/>
      <c r="V620" s="34"/>
      <c r="W620" s="34"/>
      <c r="X620" s="34"/>
      <c r="Y620" s="34"/>
      <c r="Z620" s="34"/>
      <c r="AA620" s="34"/>
      <c r="AB620" s="34"/>
      <c r="AC620" s="34"/>
      <c r="AD620" s="34"/>
      <c r="AE620" s="34"/>
      <c r="AR620" s="199" t="s">
        <v>256</v>
      </c>
      <c r="AT620" s="199" t="s">
        <v>165</v>
      </c>
      <c r="AU620" s="199" t="s">
        <v>88</v>
      </c>
      <c r="AY620" s="17" t="s">
        <v>163</v>
      </c>
      <c r="BE620" s="200">
        <f t="shared" si="84"/>
        <v>0</v>
      </c>
      <c r="BF620" s="200">
        <f t="shared" si="85"/>
        <v>0</v>
      </c>
      <c r="BG620" s="200">
        <f t="shared" si="86"/>
        <v>0</v>
      </c>
      <c r="BH620" s="200">
        <f t="shared" si="87"/>
        <v>0</v>
      </c>
      <c r="BI620" s="200">
        <f t="shared" si="88"/>
        <v>0</v>
      </c>
      <c r="BJ620" s="17" t="s">
        <v>86</v>
      </c>
      <c r="BK620" s="200">
        <f t="shared" si="89"/>
        <v>0</v>
      </c>
      <c r="BL620" s="17" t="s">
        <v>256</v>
      </c>
      <c r="BM620" s="199" t="s">
        <v>1381</v>
      </c>
    </row>
    <row r="621" spans="1:65" s="2" customFormat="1" ht="24.2" customHeight="1">
      <c r="A621" s="34"/>
      <c r="B621" s="35"/>
      <c r="C621" s="187" t="s">
        <v>1382</v>
      </c>
      <c r="D621" s="187" t="s">
        <v>165</v>
      </c>
      <c r="E621" s="188" t="s">
        <v>1383</v>
      </c>
      <c r="F621" s="189" t="s">
        <v>1384</v>
      </c>
      <c r="G621" s="190" t="s">
        <v>168</v>
      </c>
      <c r="H621" s="191">
        <v>221.88</v>
      </c>
      <c r="I621" s="192"/>
      <c r="J621" s="193">
        <f t="shared" si="80"/>
        <v>0</v>
      </c>
      <c r="K621" s="194"/>
      <c r="L621" s="39"/>
      <c r="M621" s="195" t="s">
        <v>1</v>
      </c>
      <c r="N621" s="196" t="s">
        <v>43</v>
      </c>
      <c r="O621" s="71"/>
      <c r="P621" s="197">
        <f t="shared" si="81"/>
        <v>0</v>
      </c>
      <c r="Q621" s="197">
        <v>5.0000000000000002E-5</v>
      </c>
      <c r="R621" s="197">
        <f t="shared" si="82"/>
        <v>1.1094E-2</v>
      </c>
      <c r="S621" s="197">
        <v>0</v>
      </c>
      <c r="T621" s="198">
        <f t="shared" si="83"/>
        <v>0</v>
      </c>
      <c r="U621" s="34"/>
      <c r="V621" s="34"/>
      <c r="W621" s="34"/>
      <c r="X621" s="34"/>
      <c r="Y621" s="34"/>
      <c r="Z621" s="34"/>
      <c r="AA621" s="34"/>
      <c r="AB621" s="34"/>
      <c r="AC621" s="34"/>
      <c r="AD621" s="34"/>
      <c r="AE621" s="34"/>
      <c r="AR621" s="199" t="s">
        <v>256</v>
      </c>
      <c r="AT621" s="199" t="s">
        <v>165</v>
      </c>
      <c r="AU621" s="199" t="s">
        <v>88</v>
      </c>
      <c r="AY621" s="17" t="s">
        <v>163</v>
      </c>
      <c r="BE621" s="200">
        <f t="shared" si="84"/>
        <v>0</v>
      </c>
      <c r="BF621" s="200">
        <f t="shared" si="85"/>
        <v>0</v>
      </c>
      <c r="BG621" s="200">
        <f t="shared" si="86"/>
        <v>0</v>
      </c>
      <c r="BH621" s="200">
        <f t="shared" si="87"/>
        <v>0</v>
      </c>
      <c r="BI621" s="200">
        <f t="shared" si="88"/>
        <v>0</v>
      </c>
      <c r="BJ621" s="17" t="s">
        <v>86</v>
      </c>
      <c r="BK621" s="200">
        <f t="shared" si="89"/>
        <v>0</v>
      </c>
      <c r="BL621" s="17" t="s">
        <v>256</v>
      </c>
      <c r="BM621" s="199" t="s">
        <v>1385</v>
      </c>
    </row>
    <row r="622" spans="1:65" s="2" customFormat="1" ht="24.2" customHeight="1">
      <c r="A622" s="34"/>
      <c r="B622" s="35"/>
      <c r="C622" s="187" t="s">
        <v>1386</v>
      </c>
      <c r="D622" s="187" t="s">
        <v>165</v>
      </c>
      <c r="E622" s="188" t="s">
        <v>1387</v>
      </c>
      <c r="F622" s="189" t="s">
        <v>1388</v>
      </c>
      <c r="G622" s="190" t="s">
        <v>537</v>
      </c>
      <c r="H622" s="239"/>
      <c r="I622" s="192"/>
      <c r="J622" s="193">
        <f t="shared" si="80"/>
        <v>0</v>
      </c>
      <c r="K622" s="194"/>
      <c r="L622" s="39"/>
      <c r="M622" s="195" t="s">
        <v>1</v>
      </c>
      <c r="N622" s="196" t="s">
        <v>43</v>
      </c>
      <c r="O622" s="71"/>
      <c r="P622" s="197">
        <f t="shared" si="81"/>
        <v>0</v>
      </c>
      <c r="Q622" s="197">
        <v>0</v>
      </c>
      <c r="R622" s="197">
        <f t="shared" si="82"/>
        <v>0</v>
      </c>
      <c r="S622" s="197">
        <v>0</v>
      </c>
      <c r="T622" s="198">
        <f t="shared" si="83"/>
        <v>0</v>
      </c>
      <c r="U622" s="34"/>
      <c r="V622" s="34"/>
      <c r="W622" s="34"/>
      <c r="X622" s="34"/>
      <c r="Y622" s="34"/>
      <c r="Z622" s="34"/>
      <c r="AA622" s="34"/>
      <c r="AB622" s="34"/>
      <c r="AC622" s="34"/>
      <c r="AD622" s="34"/>
      <c r="AE622" s="34"/>
      <c r="AR622" s="199" t="s">
        <v>256</v>
      </c>
      <c r="AT622" s="199" t="s">
        <v>165</v>
      </c>
      <c r="AU622" s="199" t="s">
        <v>88</v>
      </c>
      <c r="AY622" s="17" t="s">
        <v>163</v>
      </c>
      <c r="BE622" s="200">
        <f t="shared" si="84"/>
        <v>0</v>
      </c>
      <c r="BF622" s="200">
        <f t="shared" si="85"/>
        <v>0</v>
      </c>
      <c r="BG622" s="200">
        <f t="shared" si="86"/>
        <v>0</v>
      </c>
      <c r="BH622" s="200">
        <f t="shared" si="87"/>
        <v>0</v>
      </c>
      <c r="BI622" s="200">
        <f t="shared" si="88"/>
        <v>0</v>
      </c>
      <c r="BJ622" s="17" t="s">
        <v>86</v>
      </c>
      <c r="BK622" s="200">
        <f t="shared" si="89"/>
        <v>0</v>
      </c>
      <c r="BL622" s="17" t="s">
        <v>256</v>
      </c>
      <c r="BM622" s="199" t="s">
        <v>1389</v>
      </c>
    </row>
    <row r="623" spans="1:65" s="12" customFormat="1" ht="22.9" customHeight="1">
      <c r="B623" s="171"/>
      <c r="C623" s="172"/>
      <c r="D623" s="173" t="s">
        <v>77</v>
      </c>
      <c r="E623" s="185" t="s">
        <v>1390</v>
      </c>
      <c r="F623" s="185" t="s">
        <v>1391</v>
      </c>
      <c r="G623" s="172"/>
      <c r="H623" s="172"/>
      <c r="I623" s="175"/>
      <c r="J623" s="186">
        <f>BK623</f>
        <v>0</v>
      </c>
      <c r="K623" s="172"/>
      <c r="L623" s="177"/>
      <c r="M623" s="178"/>
      <c r="N623" s="179"/>
      <c r="O623" s="179"/>
      <c r="P623" s="180">
        <f>SUM(P624:P625)</f>
        <v>0</v>
      </c>
      <c r="Q623" s="179"/>
      <c r="R623" s="180">
        <f>SUM(R624:R625)</f>
        <v>1.9799999999999998E-2</v>
      </c>
      <c r="S623" s="179"/>
      <c r="T623" s="181">
        <f>SUM(T624:T625)</f>
        <v>0</v>
      </c>
      <c r="AR623" s="182" t="s">
        <v>88</v>
      </c>
      <c r="AT623" s="183" t="s">
        <v>77</v>
      </c>
      <c r="AU623" s="183" t="s">
        <v>86</v>
      </c>
      <c r="AY623" s="182" t="s">
        <v>163</v>
      </c>
      <c r="BK623" s="184">
        <f>SUM(BK624:BK625)</f>
        <v>0</v>
      </c>
    </row>
    <row r="624" spans="1:65" s="2" customFormat="1" ht="16.5" customHeight="1">
      <c r="A624" s="34"/>
      <c r="B624" s="35"/>
      <c r="C624" s="187" t="s">
        <v>1392</v>
      </c>
      <c r="D624" s="187" t="s">
        <v>165</v>
      </c>
      <c r="E624" s="188" t="s">
        <v>1393</v>
      </c>
      <c r="F624" s="189" t="s">
        <v>1394</v>
      </c>
      <c r="G624" s="190" t="s">
        <v>168</v>
      </c>
      <c r="H624" s="191">
        <v>30</v>
      </c>
      <c r="I624" s="192"/>
      <c r="J624" s="193">
        <f>ROUND(I624*H624,2)</f>
        <v>0</v>
      </c>
      <c r="K624" s="194"/>
      <c r="L624" s="39"/>
      <c r="M624" s="195" t="s">
        <v>1</v>
      </c>
      <c r="N624" s="196" t="s">
        <v>43</v>
      </c>
      <c r="O624" s="71"/>
      <c r="P624" s="197">
        <f>O624*H624</f>
        <v>0</v>
      </c>
      <c r="Q624" s="197">
        <v>0</v>
      </c>
      <c r="R624" s="197">
        <f>Q624*H624</f>
        <v>0</v>
      </c>
      <c r="S624" s="197">
        <v>0</v>
      </c>
      <c r="T624" s="198">
        <f>S624*H624</f>
        <v>0</v>
      </c>
      <c r="U624" s="34"/>
      <c r="V624" s="34"/>
      <c r="W624" s="34"/>
      <c r="X624" s="34"/>
      <c r="Y624" s="34"/>
      <c r="Z624" s="34"/>
      <c r="AA624" s="34"/>
      <c r="AB624" s="34"/>
      <c r="AC624" s="34"/>
      <c r="AD624" s="34"/>
      <c r="AE624" s="34"/>
      <c r="AR624" s="199" t="s">
        <v>256</v>
      </c>
      <c r="AT624" s="199" t="s">
        <v>165</v>
      </c>
      <c r="AU624" s="199" t="s">
        <v>88</v>
      </c>
      <c r="AY624" s="17" t="s">
        <v>163</v>
      </c>
      <c r="BE624" s="200">
        <f>IF(N624="základní",J624,0)</f>
        <v>0</v>
      </c>
      <c r="BF624" s="200">
        <f>IF(N624="snížená",J624,0)</f>
        <v>0</v>
      </c>
      <c r="BG624" s="200">
        <f>IF(N624="zákl. přenesená",J624,0)</f>
        <v>0</v>
      </c>
      <c r="BH624" s="200">
        <f>IF(N624="sníž. přenesená",J624,0)</f>
        <v>0</v>
      </c>
      <c r="BI624" s="200">
        <f>IF(N624="nulová",J624,0)</f>
        <v>0</v>
      </c>
      <c r="BJ624" s="17" t="s">
        <v>86</v>
      </c>
      <c r="BK624" s="200">
        <f>ROUND(I624*H624,2)</f>
        <v>0</v>
      </c>
      <c r="BL624" s="17" t="s">
        <v>256</v>
      </c>
      <c r="BM624" s="199" t="s">
        <v>1395</v>
      </c>
    </row>
    <row r="625" spans="1:65" s="2" customFormat="1" ht="24.2" customHeight="1">
      <c r="A625" s="34"/>
      <c r="B625" s="35"/>
      <c r="C625" s="187" t="s">
        <v>1396</v>
      </c>
      <c r="D625" s="187" t="s">
        <v>165</v>
      </c>
      <c r="E625" s="188" t="s">
        <v>1397</v>
      </c>
      <c r="F625" s="189" t="s">
        <v>1398</v>
      </c>
      <c r="G625" s="190" t="s">
        <v>168</v>
      </c>
      <c r="H625" s="191">
        <v>30</v>
      </c>
      <c r="I625" s="192"/>
      <c r="J625" s="193">
        <f>ROUND(I625*H625,2)</f>
        <v>0</v>
      </c>
      <c r="K625" s="194"/>
      <c r="L625" s="39"/>
      <c r="M625" s="195" t="s">
        <v>1</v>
      </c>
      <c r="N625" s="196" t="s">
        <v>43</v>
      </c>
      <c r="O625" s="71"/>
      <c r="P625" s="197">
        <f>O625*H625</f>
        <v>0</v>
      </c>
      <c r="Q625" s="197">
        <v>6.6E-4</v>
      </c>
      <c r="R625" s="197">
        <f>Q625*H625</f>
        <v>1.9799999999999998E-2</v>
      </c>
      <c r="S625" s="197">
        <v>0</v>
      </c>
      <c r="T625" s="198">
        <f>S625*H625</f>
        <v>0</v>
      </c>
      <c r="U625" s="34"/>
      <c r="V625" s="34"/>
      <c r="W625" s="34"/>
      <c r="X625" s="34"/>
      <c r="Y625" s="34"/>
      <c r="Z625" s="34"/>
      <c r="AA625" s="34"/>
      <c r="AB625" s="34"/>
      <c r="AC625" s="34"/>
      <c r="AD625" s="34"/>
      <c r="AE625" s="34"/>
      <c r="AR625" s="199" t="s">
        <v>256</v>
      </c>
      <c r="AT625" s="199" t="s">
        <v>165</v>
      </c>
      <c r="AU625" s="199" t="s">
        <v>88</v>
      </c>
      <c r="AY625" s="17" t="s">
        <v>163</v>
      </c>
      <c r="BE625" s="200">
        <f>IF(N625="základní",J625,0)</f>
        <v>0</v>
      </c>
      <c r="BF625" s="200">
        <f>IF(N625="snížená",J625,0)</f>
        <v>0</v>
      </c>
      <c r="BG625" s="200">
        <f>IF(N625="zákl. přenesená",J625,0)</f>
        <v>0</v>
      </c>
      <c r="BH625" s="200">
        <f>IF(N625="sníž. přenesená",J625,0)</f>
        <v>0</v>
      </c>
      <c r="BI625" s="200">
        <f>IF(N625="nulová",J625,0)</f>
        <v>0</v>
      </c>
      <c r="BJ625" s="17" t="s">
        <v>86</v>
      </c>
      <c r="BK625" s="200">
        <f>ROUND(I625*H625,2)</f>
        <v>0</v>
      </c>
      <c r="BL625" s="17" t="s">
        <v>256</v>
      </c>
      <c r="BM625" s="199" t="s">
        <v>1399</v>
      </c>
    </row>
    <row r="626" spans="1:65" s="12" customFormat="1" ht="22.9" customHeight="1">
      <c r="B626" s="171"/>
      <c r="C626" s="172"/>
      <c r="D626" s="173" t="s">
        <v>77</v>
      </c>
      <c r="E626" s="185" t="s">
        <v>1400</v>
      </c>
      <c r="F626" s="185" t="s">
        <v>1401</v>
      </c>
      <c r="G626" s="172"/>
      <c r="H626" s="172"/>
      <c r="I626" s="175"/>
      <c r="J626" s="186">
        <f>BK626</f>
        <v>0</v>
      </c>
      <c r="K626" s="172"/>
      <c r="L626" s="177"/>
      <c r="M626" s="178"/>
      <c r="N626" s="179"/>
      <c r="O626" s="179"/>
      <c r="P626" s="180">
        <f>SUM(P627:P632)</f>
        <v>0</v>
      </c>
      <c r="Q626" s="179"/>
      <c r="R626" s="180">
        <f>SUM(R627:R632)</f>
        <v>1.7590573800000002</v>
      </c>
      <c r="S626" s="179"/>
      <c r="T626" s="181">
        <f>SUM(T627:T632)</f>
        <v>0.28668552000000003</v>
      </c>
      <c r="AR626" s="182" t="s">
        <v>88</v>
      </c>
      <c r="AT626" s="183" t="s">
        <v>77</v>
      </c>
      <c r="AU626" s="183" t="s">
        <v>86</v>
      </c>
      <c r="AY626" s="182" t="s">
        <v>163</v>
      </c>
      <c r="BK626" s="184">
        <f>SUM(BK627:BK632)</f>
        <v>0</v>
      </c>
    </row>
    <row r="627" spans="1:65" s="2" customFormat="1" ht="24.2" customHeight="1">
      <c r="A627" s="34"/>
      <c r="B627" s="35"/>
      <c r="C627" s="187" t="s">
        <v>1402</v>
      </c>
      <c r="D627" s="187" t="s">
        <v>165</v>
      </c>
      <c r="E627" s="188" t="s">
        <v>1403</v>
      </c>
      <c r="F627" s="189" t="s">
        <v>1404</v>
      </c>
      <c r="G627" s="190" t="s">
        <v>397</v>
      </c>
      <c r="H627" s="191">
        <v>1</v>
      </c>
      <c r="I627" s="192"/>
      <c r="J627" s="193">
        <f>ROUND(I627*H627,2)</f>
        <v>0</v>
      </c>
      <c r="K627" s="194"/>
      <c r="L627" s="39"/>
      <c r="M627" s="195" t="s">
        <v>1</v>
      </c>
      <c r="N627" s="196" t="s">
        <v>43</v>
      </c>
      <c r="O627" s="71"/>
      <c r="P627" s="197">
        <f>O627*H627</f>
        <v>0</v>
      </c>
      <c r="Q627" s="197">
        <v>0</v>
      </c>
      <c r="R627" s="197">
        <f>Q627*H627</f>
        <v>0</v>
      </c>
      <c r="S627" s="197">
        <v>0</v>
      </c>
      <c r="T627" s="198">
        <f>S627*H627</f>
        <v>0</v>
      </c>
      <c r="U627" s="34"/>
      <c r="V627" s="34"/>
      <c r="W627" s="34"/>
      <c r="X627" s="34"/>
      <c r="Y627" s="34"/>
      <c r="Z627" s="34"/>
      <c r="AA627" s="34"/>
      <c r="AB627" s="34"/>
      <c r="AC627" s="34"/>
      <c r="AD627" s="34"/>
      <c r="AE627" s="34"/>
      <c r="AR627" s="199" t="s">
        <v>256</v>
      </c>
      <c r="AT627" s="199" t="s">
        <v>165</v>
      </c>
      <c r="AU627" s="199" t="s">
        <v>88</v>
      </c>
      <c r="AY627" s="17" t="s">
        <v>163</v>
      </c>
      <c r="BE627" s="200">
        <f>IF(N627="základní",J627,0)</f>
        <v>0</v>
      </c>
      <c r="BF627" s="200">
        <f>IF(N627="snížená",J627,0)</f>
        <v>0</v>
      </c>
      <c r="BG627" s="200">
        <f>IF(N627="zákl. přenesená",J627,0)</f>
        <v>0</v>
      </c>
      <c r="BH627" s="200">
        <f>IF(N627="sníž. přenesená",J627,0)</f>
        <v>0</v>
      </c>
      <c r="BI627" s="200">
        <f>IF(N627="nulová",J627,0)</f>
        <v>0</v>
      </c>
      <c r="BJ627" s="17" t="s">
        <v>86</v>
      </c>
      <c r="BK627" s="200">
        <f>ROUND(I627*H627,2)</f>
        <v>0</v>
      </c>
      <c r="BL627" s="17" t="s">
        <v>256</v>
      </c>
      <c r="BM627" s="199" t="s">
        <v>1405</v>
      </c>
    </row>
    <row r="628" spans="1:65" s="2" customFormat="1" ht="16.5" customHeight="1">
      <c r="A628" s="34"/>
      <c r="B628" s="35"/>
      <c r="C628" s="187" t="s">
        <v>1406</v>
      </c>
      <c r="D628" s="187" t="s">
        <v>165</v>
      </c>
      <c r="E628" s="188" t="s">
        <v>1407</v>
      </c>
      <c r="F628" s="189" t="s">
        <v>1408</v>
      </c>
      <c r="G628" s="190" t="s">
        <v>168</v>
      </c>
      <c r="H628" s="191">
        <v>924.79200000000003</v>
      </c>
      <c r="I628" s="192"/>
      <c r="J628" s="193">
        <f>ROUND(I628*H628,2)</f>
        <v>0</v>
      </c>
      <c r="K628" s="194"/>
      <c r="L628" s="39"/>
      <c r="M628" s="195" t="s">
        <v>1</v>
      </c>
      <c r="N628" s="196" t="s">
        <v>43</v>
      </c>
      <c r="O628" s="71"/>
      <c r="P628" s="197">
        <f>O628*H628</f>
        <v>0</v>
      </c>
      <c r="Q628" s="197">
        <v>1E-3</v>
      </c>
      <c r="R628" s="197">
        <f>Q628*H628</f>
        <v>0.92479200000000006</v>
      </c>
      <c r="S628" s="197">
        <v>3.1E-4</v>
      </c>
      <c r="T628" s="198">
        <f>S628*H628</f>
        <v>0.28668552000000003</v>
      </c>
      <c r="U628" s="34"/>
      <c r="V628" s="34"/>
      <c r="W628" s="34"/>
      <c r="X628" s="34"/>
      <c r="Y628" s="34"/>
      <c r="Z628" s="34"/>
      <c r="AA628" s="34"/>
      <c r="AB628" s="34"/>
      <c r="AC628" s="34"/>
      <c r="AD628" s="34"/>
      <c r="AE628" s="34"/>
      <c r="AR628" s="199" t="s">
        <v>256</v>
      </c>
      <c r="AT628" s="199" t="s">
        <v>165</v>
      </c>
      <c r="AU628" s="199" t="s">
        <v>88</v>
      </c>
      <c r="AY628" s="17" t="s">
        <v>163</v>
      </c>
      <c r="BE628" s="200">
        <f>IF(N628="základní",J628,0)</f>
        <v>0</v>
      </c>
      <c r="BF628" s="200">
        <f>IF(N628="snížená",J628,0)</f>
        <v>0</v>
      </c>
      <c r="BG628" s="200">
        <f>IF(N628="zákl. přenesená",J628,0)</f>
        <v>0</v>
      </c>
      <c r="BH628" s="200">
        <f>IF(N628="sníž. přenesená",J628,0)</f>
        <v>0</v>
      </c>
      <c r="BI628" s="200">
        <f>IF(N628="nulová",J628,0)</f>
        <v>0</v>
      </c>
      <c r="BJ628" s="17" t="s">
        <v>86</v>
      </c>
      <c r="BK628" s="200">
        <f>ROUND(I628*H628,2)</f>
        <v>0</v>
      </c>
      <c r="BL628" s="17" t="s">
        <v>256</v>
      </c>
      <c r="BM628" s="199" t="s">
        <v>1409</v>
      </c>
    </row>
    <row r="629" spans="1:65" s="2" customFormat="1" ht="24.2" customHeight="1">
      <c r="A629" s="34"/>
      <c r="B629" s="35"/>
      <c r="C629" s="187" t="s">
        <v>1410</v>
      </c>
      <c r="D629" s="187" t="s">
        <v>165</v>
      </c>
      <c r="E629" s="188" t="s">
        <v>1411</v>
      </c>
      <c r="F629" s="189" t="s">
        <v>1412</v>
      </c>
      <c r="G629" s="190" t="s">
        <v>168</v>
      </c>
      <c r="H629" s="191">
        <v>924.79200000000003</v>
      </c>
      <c r="I629" s="192"/>
      <c r="J629" s="193">
        <f>ROUND(I629*H629,2)</f>
        <v>0</v>
      </c>
      <c r="K629" s="194"/>
      <c r="L629" s="39"/>
      <c r="M629" s="195" t="s">
        <v>1</v>
      </c>
      <c r="N629" s="196" t="s">
        <v>43</v>
      </c>
      <c r="O629" s="71"/>
      <c r="P629" s="197">
        <f>O629*H629</f>
        <v>0</v>
      </c>
      <c r="Q629" s="197">
        <v>0</v>
      </c>
      <c r="R629" s="197">
        <f>Q629*H629</f>
        <v>0</v>
      </c>
      <c r="S629" s="197">
        <v>0</v>
      </c>
      <c r="T629" s="198">
        <f>S629*H629</f>
        <v>0</v>
      </c>
      <c r="U629" s="34"/>
      <c r="V629" s="34"/>
      <c r="W629" s="34"/>
      <c r="X629" s="34"/>
      <c r="Y629" s="34"/>
      <c r="Z629" s="34"/>
      <c r="AA629" s="34"/>
      <c r="AB629" s="34"/>
      <c r="AC629" s="34"/>
      <c r="AD629" s="34"/>
      <c r="AE629" s="34"/>
      <c r="AR629" s="199" t="s">
        <v>256</v>
      </c>
      <c r="AT629" s="199" t="s">
        <v>165</v>
      </c>
      <c r="AU629" s="199" t="s">
        <v>88</v>
      </c>
      <c r="AY629" s="17" t="s">
        <v>163</v>
      </c>
      <c r="BE629" s="200">
        <f>IF(N629="základní",J629,0)</f>
        <v>0</v>
      </c>
      <c r="BF629" s="200">
        <f>IF(N629="snížená",J629,0)</f>
        <v>0</v>
      </c>
      <c r="BG629" s="200">
        <f>IF(N629="zákl. přenesená",J629,0)</f>
        <v>0</v>
      </c>
      <c r="BH629" s="200">
        <f>IF(N629="sníž. přenesená",J629,0)</f>
        <v>0</v>
      </c>
      <c r="BI629" s="200">
        <f>IF(N629="nulová",J629,0)</f>
        <v>0</v>
      </c>
      <c r="BJ629" s="17" t="s">
        <v>86</v>
      </c>
      <c r="BK629" s="200">
        <f>ROUND(I629*H629,2)</f>
        <v>0</v>
      </c>
      <c r="BL629" s="17" t="s">
        <v>256</v>
      </c>
      <c r="BM629" s="199" t="s">
        <v>1413</v>
      </c>
    </row>
    <row r="630" spans="1:65" s="2" customFormat="1" ht="24.2" customHeight="1">
      <c r="A630" s="34"/>
      <c r="B630" s="35"/>
      <c r="C630" s="187" t="s">
        <v>1414</v>
      </c>
      <c r="D630" s="187" t="s">
        <v>165</v>
      </c>
      <c r="E630" s="188" t="s">
        <v>1415</v>
      </c>
      <c r="F630" s="189" t="s">
        <v>1416</v>
      </c>
      <c r="G630" s="190" t="s">
        <v>168</v>
      </c>
      <c r="H630" s="191">
        <v>1470.0319999999999</v>
      </c>
      <c r="I630" s="192"/>
      <c r="J630" s="193">
        <f>ROUND(I630*H630,2)</f>
        <v>0</v>
      </c>
      <c r="K630" s="194"/>
      <c r="L630" s="39"/>
      <c r="M630" s="195" t="s">
        <v>1</v>
      </c>
      <c r="N630" s="196" t="s">
        <v>43</v>
      </c>
      <c r="O630" s="71"/>
      <c r="P630" s="197">
        <f>O630*H630</f>
        <v>0</v>
      </c>
      <c r="Q630" s="197">
        <v>2.0000000000000001E-4</v>
      </c>
      <c r="R630" s="197">
        <f>Q630*H630</f>
        <v>0.2940064</v>
      </c>
      <c r="S630" s="197">
        <v>0</v>
      </c>
      <c r="T630" s="198">
        <f>S630*H630</f>
        <v>0</v>
      </c>
      <c r="U630" s="34"/>
      <c r="V630" s="34"/>
      <c r="W630" s="34"/>
      <c r="X630" s="34"/>
      <c r="Y630" s="34"/>
      <c r="Z630" s="34"/>
      <c r="AA630" s="34"/>
      <c r="AB630" s="34"/>
      <c r="AC630" s="34"/>
      <c r="AD630" s="34"/>
      <c r="AE630" s="34"/>
      <c r="AR630" s="199" t="s">
        <v>256</v>
      </c>
      <c r="AT630" s="199" t="s">
        <v>165</v>
      </c>
      <c r="AU630" s="199" t="s">
        <v>88</v>
      </c>
      <c r="AY630" s="17" t="s">
        <v>163</v>
      </c>
      <c r="BE630" s="200">
        <f>IF(N630="základní",J630,0)</f>
        <v>0</v>
      </c>
      <c r="BF630" s="200">
        <f>IF(N630="snížená",J630,0)</f>
        <v>0</v>
      </c>
      <c r="BG630" s="200">
        <f>IF(N630="zákl. přenesená",J630,0)</f>
        <v>0</v>
      </c>
      <c r="BH630" s="200">
        <f>IF(N630="sníž. přenesená",J630,0)</f>
        <v>0</v>
      </c>
      <c r="BI630" s="200">
        <f>IF(N630="nulová",J630,0)</f>
        <v>0</v>
      </c>
      <c r="BJ630" s="17" t="s">
        <v>86</v>
      </c>
      <c r="BK630" s="200">
        <f>ROUND(I630*H630,2)</f>
        <v>0</v>
      </c>
      <c r="BL630" s="17" t="s">
        <v>256</v>
      </c>
      <c r="BM630" s="199" t="s">
        <v>1417</v>
      </c>
    </row>
    <row r="631" spans="1:65" s="2" customFormat="1" ht="24.2" customHeight="1">
      <c r="A631" s="34"/>
      <c r="B631" s="35"/>
      <c r="C631" s="187" t="s">
        <v>1418</v>
      </c>
      <c r="D631" s="187" t="s">
        <v>165</v>
      </c>
      <c r="E631" s="188" t="s">
        <v>1419</v>
      </c>
      <c r="F631" s="189" t="s">
        <v>1420</v>
      </c>
      <c r="G631" s="190" t="s">
        <v>168</v>
      </c>
      <c r="H631" s="191">
        <v>1862.962</v>
      </c>
      <c r="I631" s="192"/>
      <c r="J631" s="193">
        <f>ROUND(I631*H631,2)</f>
        <v>0</v>
      </c>
      <c r="K631" s="194"/>
      <c r="L631" s="39"/>
      <c r="M631" s="195" t="s">
        <v>1</v>
      </c>
      <c r="N631" s="196" t="s">
        <v>43</v>
      </c>
      <c r="O631" s="71"/>
      <c r="P631" s="197">
        <f>O631*H631</f>
        <v>0</v>
      </c>
      <c r="Q631" s="197">
        <v>2.9E-4</v>
      </c>
      <c r="R631" s="197">
        <f>Q631*H631</f>
        <v>0.54025898000000006</v>
      </c>
      <c r="S631" s="197">
        <v>0</v>
      </c>
      <c r="T631" s="198">
        <f>S631*H631</f>
        <v>0</v>
      </c>
      <c r="U631" s="34"/>
      <c r="V631" s="34"/>
      <c r="W631" s="34"/>
      <c r="X631" s="34"/>
      <c r="Y631" s="34"/>
      <c r="Z631" s="34"/>
      <c r="AA631" s="34"/>
      <c r="AB631" s="34"/>
      <c r="AC631" s="34"/>
      <c r="AD631" s="34"/>
      <c r="AE631" s="34"/>
      <c r="AR631" s="199" t="s">
        <v>256</v>
      </c>
      <c r="AT631" s="199" t="s">
        <v>165</v>
      </c>
      <c r="AU631" s="199" t="s">
        <v>88</v>
      </c>
      <c r="AY631" s="17" t="s">
        <v>163</v>
      </c>
      <c r="BE631" s="200">
        <f>IF(N631="základní",J631,0)</f>
        <v>0</v>
      </c>
      <c r="BF631" s="200">
        <f>IF(N631="snížená",J631,0)</f>
        <v>0</v>
      </c>
      <c r="BG631" s="200">
        <f>IF(N631="zákl. přenesená",J631,0)</f>
        <v>0</v>
      </c>
      <c r="BH631" s="200">
        <f>IF(N631="sníž. přenesená",J631,0)</f>
        <v>0</v>
      </c>
      <c r="BI631" s="200">
        <f>IF(N631="nulová",J631,0)</f>
        <v>0</v>
      </c>
      <c r="BJ631" s="17" t="s">
        <v>86</v>
      </c>
      <c r="BK631" s="200">
        <f>ROUND(I631*H631,2)</f>
        <v>0</v>
      </c>
      <c r="BL631" s="17" t="s">
        <v>256</v>
      </c>
      <c r="BM631" s="199" t="s">
        <v>1421</v>
      </c>
    </row>
    <row r="632" spans="1:65" s="13" customFormat="1" ht="11.25">
      <c r="B632" s="201"/>
      <c r="C632" s="202"/>
      <c r="D632" s="203" t="s">
        <v>171</v>
      </c>
      <c r="E632" s="204" t="s">
        <v>1</v>
      </c>
      <c r="F632" s="205" t="s">
        <v>1422</v>
      </c>
      <c r="G632" s="202"/>
      <c r="H632" s="206">
        <v>1862.962</v>
      </c>
      <c r="I632" s="207"/>
      <c r="J632" s="202"/>
      <c r="K632" s="202"/>
      <c r="L632" s="208"/>
      <c r="M632" s="209"/>
      <c r="N632" s="210"/>
      <c r="O632" s="210"/>
      <c r="P632" s="210"/>
      <c r="Q632" s="210"/>
      <c r="R632" s="210"/>
      <c r="S632" s="210"/>
      <c r="T632" s="211"/>
      <c r="AT632" s="212" t="s">
        <v>171</v>
      </c>
      <c r="AU632" s="212" t="s">
        <v>88</v>
      </c>
      <c r="AV632" s="13" t="s">
        <v>88</v>
      </c>
      <c r="AW632" s="13" t="s">
        <v>34</v>
      </c>
      <c r="AX632" s="13" t="s">
        <v>86</v>
      </c>
      <c r="AY632" s="212" t="s">
        <v>163</v>
      </c>
    </row>
    <row r="633" spans="1:65" s="12" customFormat="1" ht="22.9" customHeight="1">
      <c r="B633" s="171"/>
      <c r="C633" s="172"/>
      <c r="D633" s="173" t="s">
        <v>77</v>
      </c>
      <c r="E633" s="185" t="s">
        <v>1423</v>
      </c>
      <c r="F633" s="185" t="s">
        <v>1424</v>
      </c>
      <c r="G633" s="172"/>
      <c r="H633" s="172"/>
      <c r="I633" s="175"/>
      <c r="J633" s="186">
        <f>BK633</f>
        <v>0</v>
      </c>
      <c r="K633" s="172"/>
      <c r="L633" s="177"/>
      <c r="M633" s="178"/>
      <c r="N633" s="179"/>
      <c r="O633" s="179"/>
      <c r="P633" s="180">
        <f>SUM(P634:P636)</f>
        <v>0</v>
      </c>
      <c r="Q633" s="179"/>
      <c r="R633" s="180">
        <f>SUM(R634:R636)</f>
        <v>6.1073999999999996E-2</v>
      </c>
      <c r="S633" s="179"/>
      <c r="T633" s="181">
        <f>SUM(T634:T636)</f>
        <v>0</v>
      </c>
      <c r="AR633" s="182" t="s">
        <v>88</v>
      </c>
      <c r="AT633" s="183" t="s">
        <v>77</v>
      </c>
      <c r="AU633" s="183" t="s">
        <v>86</v>
      </c>
      <c r="AY633" s="182" t="s">
        <v>163</v>
      </c>
      <c r="BK633" s="184">
        <f>SUM(BK634:BK636)</f>
        <v>0</v>
      </c>
    </row>
    <row r="634" spans="1:65" s="2" customFormat="1" ht="24.2" customHeight="1">
      <c r="A634" s="34"/>
      <c r="B634" s="35"/>
      <c r="C634" s="187" t="s">
        <v>1425</v>
      </c>
      <c r="D634" s="187" t="s">
        <v>165</v>
      </c>
      <c r="E634" s="188" t="s">
        <v>1426</v>
      </c>
      <c r="F634" s="189" t="s">
        <v>1427</v>
      </c>
      <c r="G634" s="190" t="s">
        <v>168</v>
      </c>
      <c r="H634" s="191">
        <v>46.98</v>
      </c>
      <c r="I634" s="192"/>
      <c r="J634" s="193">
        <f>ROUND(I634*H634,2)</f>
        <v>0</v>
      </c>
      <c r="K634" s="194"/>
      <c r="L634" s="39"/>
      <c r="M634" s="195" t="s">
        <v>1</v>
      </c>
      <c r="N634" s="196" t="s">
        <v>43</v>
      </c>
      <c r="O634" s="71"/>
      <c r="P634" s="197">
        <f>O634*H634</f>
        <v>0</v>
      </c>
      <c r="Q634" s="197">
        <v>0</v>
      </c>
      <c r="R634" s="197">
        <f>Q634*H634</f>
        <v>0</v>
      </c>
      <c r="S634" s="197">
        <v>0</v>
      </c>
      <c r="T634" s="198">
        <f>S634*H634</f>
        <v>0</v>
      </c>
      <c r="U634" s="34"/>
      <c r="V634" s="34"/>
      <c r="W634" s="34"/>
      <c r="X634" s="34"/>
      <c r="Y634" s="34"/>
      <c r="Z634" s="34"/>
      <c r="AA634" s="34"/>
      <c r="AB634" s="34"/>
      <c r="AC634" s="34"/>
      <c r="AD634" s="34"/>
      <c r="AE634" s="34"/>
      <c r="AR634" s="199" t="s">
        <v>256</v>
      </c>
      <c r="AT634" s="199" t="s">
        <v>165</v>
      </c>
      <c r="AU634" s="199" t="s">
        <v>88</v>
      </c>
      <c r="AY634" s="17" t="s">
        <v>163</v>
      </c>
      <c r="BE634" s="200">
        <f>IF(N634="základní",J634,0)</f>
        <v>0</v>
      </c>
      <c r="BF634" s="200">
        <f>IF(N634="snížená",J634,0)</f>
        <v>0</v>
      </c>
      <c r="BG634" s="200">
        <f>IF(N634="zákl. přenesená",J634,0)</f>
        <v>0</v>
      </c>
      <c r="BH634" s="200">
        <f>IF(N634="sníž. přenesená",J634,0)</f>
        <v>0</v>
      </c>
      <c r="BI634" s="200">
        <f>IF(N634="nulová",J634,0)</f>
        <v>0</v>
      </c>
      <c r="BJ634" s="17" t="s">
        <v>86</v>
      </c>
      <c r="BK634" s="200">
        <f>ROUND(I634*H634,2)</f>
        <v>0</v>
      </c>
      <c r="BL634" s="17" t="s">
        <v>256</v>
      </c>
      <c r="BM634" s="199" t="s">
        <v>1428</v>
      </c>
    </row>
    <row r="635" spans="1:65" s="2" customFormat="1" ht="16.5" customHeight="1">
      <c r="A635" s="34"/>
      <c r="B635" s="35"/>
      <c r="C635" s="213" t="s">
        <v>1429</v>
      </c>
      <c r="D635" s="213" t="s">
        <v>186</v>
      </c>
      <c r="E635" s="214" t="s">
        <v>1430</v>
      </c>
      <c r="F635" s="215" t="s">
        <v>1431</v>
      </c>
      <c r="G635" s="216" t="s">
        <v>168</v>
      </c>
      <c r="H635" s="217">
        <v>46.98</v>
      </c>
      <c r="I635" s="218"/>
      <c r="J635" s="219">
        <f>ROUND(I635*H635,2)</f>
        <v>0</v>
      </c>
      <c r="K635" s="220"/>
      <c r="L635" s="221"/>
      <c r="M635" s="222" t="s">
        <v>1</v>
      </c>
      <c r="N635" s="223" t="s">
        <v>43</v>
      </c>
      <c r="O635" s="71"/>
      <c r="P635" s="197">
        <f>O635*H635</f>
        <v>0</v>
      </c>
      <c r="Q635" s="197">
        <v>1.2999999999999999E-3</v>
      </c>
      <c r="R635" s="197">
        <f>Q635*H635</f>
        <v>6.1073999999999996E-2</v>
      </c>
      <c r="S635" s="197">
        <v>0</v>
      </c>
      <c r="T635" s="198">
        <f>S635*H635</f>
        <v>0</v>
      </c>
      <c r="U635" s="34"/>
      <c r="V635" s="34"/>
      <c r="W635" s="34"/>
      <c r="X635" s="34"/>
      <c r="Y635" s="34"/>
      <c r="Z635" s="34"/>
      <c r="AA635" s="34"/>
      <c r="AB635" s="34"/>
      <c r="AC635" s="34"/>
      <c r="AD635" s="34"/>
      <c r="AE635" s="34"/>
      <c r="AR635" s="199" t="s">
        <v>366</v>
      </c>
      <c r="AT635" s="199" t="s">
        <v>186</v>
      </c>
      <c r="AU635" s="199" t="s">
        <v>88</v>
      </c>
      <c r="AY635" s="17" t="s">
        <v>163</v>
      </c>
      <c r="BE635" s="200">
        <f>IF(N635="základní",J635,0)</f>
        <v>0</v>
      </c>
      <c r="BF635" s="200">
        <f>IF(N635="snížená",J635,0)</f>
        <v>0</v>
      </c>
      <c r="BG635" s="200">
        <f>IF(N635="zákl. přenesená",J635,0)</f>
        <v>0</v>
      </c>
      <c r="BH635" s="200">
        <f>IF(N635="sníž. přenesená",J635,0)</f>
        <v>0</v>
      </c>
      <c r="BI635" s="200">
        <f>IF(N635="nulová",J635,0)</f>
        <v>0</v>
      </c>
      <c r="BJ635" s="17" t="s">
        <v>86</v>
      </c>
      <c r="BK635" s="200">
        <f>ROUND(I635*H635,2)</f>
        <v>0</v>
      </c>
      <c r="BL635" s="17" t="s">
        <v>256</v>
      </c>
      <c r="BM635" s="199" t="s">
        <v>1432</v>
      </c>
    </row>
    <row r="636" spans="1:65" s="2" customFormat="1" ht="24.2" customHeight="1">
      <c r="A636" s="34"/>
      <c r="B636" s="35"/>
      <c r="C636" s="187" t="s">
        <v>1433</v>
      </c>
      <c r="D636" s="187" t="s">
        <v>165</v>
      </c>
      <c r="E636" s="188" t="s">
        <v>1434</v>
      </c>
      <c r="F636" s="189" t="s">
        <v>1435</v>
      </c>
      <c r="G636" s="190" t="s">
        <v>537</v>
      </c>
      <c r="H636" s="239"/>
      <c r="I636" s="192"/>
      <c r="J636" s="193">
        <f>ROUND(I636*H636,2)</f>
        <v>0</v>
      </c>
      <c r="K636" s="194"/>
      <c r="L636" s="39"/>
      <c r="M636" s="240" t="s">
        <v>1</v>
      </c>
      <c r="N636" s="241" t="s">
        <v>43</v>
      </c>
      <c r="O636" s="242"/>
      <c r="P636" s="243">
        <f>O636*H636</f>
        <v>0</v>
      </c>
      <c r="Q636" s="243">
        <v>0</v>
      </c>
      <c r="R636" s="243">
        <f>Q636*H636</f>
        <v>0</v>
      </c>
      <c r="S636" s="243">
        <v>0</v>
      </c>
      <c r="T636" s="244">
        <f>S636*H636</f>
        <v>0</v>
      </c>
      <c r="U636" s="34"/>
      <c r="V636" s="34"/>
      <c r="W636" s="34"/>
      <c r="X636" s="34"/>
      <c r="Y636" s="34"/>
      <c r="Z636" s="34"/>
      <c r="AA636" s="34"/>
      <c r="AB636" s="34"/>
      <c r="AC636" s="34"/>
      <c r="AD636" s="34"/>
      <c r="AE636" s="34"/>
      <c r="AR636" s="199" t="s">
        <v>256</v>
      </c>
      <c r="AT636" s="199" t="s">
        <v>165</v>
      </c>
      <c r="AU636" s="199" t="s">
        <v>88</v>
      </c>
      <c r="AY636" s="17" t="s">
        <v>163</v>
      </c>
      <c r="BE636" s="200">
        <f>IF(N636="základní",J636,0)</f>
        <v>0</v>
      </c>
      <c r="BF636" s="200">
        <f>IF(N636="snížená",J636,0)</f>
        <v>0</v>
      </c>
      <c r="BG636" s="200">
        <f>IF(N636="zákl. přenesená",J636,0)</f>
        <v>0</v>
      </c>
      <c r="BH636" s="200">
        <f>IF(N636="sníž. přenesená",J636,0)</f>
        <v>0</v>
      </c>
      <c r="BI636" s="200">
        <f>IF(N636="nulová",J636,0)</f>
        <v>0</v>
      </c>
      <c r="BJ636" s="17" t="s">
        <v>86</v>
      </c>
      <c r="BK636" s="200">
        <f>ROUND(I636*H636,2)</f>
        <v>0</v>
      </c>
      <c r="BL636" s="17" t="s">
        <v>256</v>
      </c>
      <c r="BM636" s="199" t="s">
        <v>1436</v>
      </c>
    </row>
    <row r="637" spans="1:65" s="2" customFormat="1" ht="6.95" customHeight="1">
      <c r="A637" s="34"/>
      <c r="B637" s="54"/>
      <c r="C637" s="55"/>
      <c r="D637" s="55"/>
      <c r="E637" s="55"/>
      <c r="F637" s="55"/>
      <c r="G637" s="55"/>
      <c r="H637" s="55"/>
      <c r="I637" s="55"/>
      <c r="J637" s="55"/>
      <c r="K637" s="55"/>
      <c r="L637" s="39"/>
      <c r="M637" s="34"/>
      <c r="O637" s="34"/>
      <c r="P637" s="34"/>
      <c r="Q637" s="34"/>
      <c r="R637" s="34"/>
      <c r="S637" s="34"/>
      <c r="T637" s="34"/>
      <c r="U637" s="34"/>
      <c r="V637" s="34"/>
      <c r="W637" s="34"/>
      <c r="X637" s="34"/>
      <c r="Y637" s="34"/>
      <c r="Z637" s="34"/>
      <c r="AA637" s="34"/>
      <c r="AB637" s="34"/>
      <c r="AC637" s="34"/>
      <c r="AD637" s="34"/>
      <c r="AE637" s="34"/>
    </row>
  </sheetData>
  <sheetProtection algorithmName="SHA-512" hashValue="/sO59zVd49rwAuRLFRQcvccD3xo8NjK2xE8w1Us85LNuxqs8kjmD+P/7gd8XjQIErQRrvGASkKU5JIjSvMjfcw==" saltValue="4v9J+lp8HRtDYg8lqLnqCXiK+18oweuxx4b06MAyPX0yYQXdbVJTeBy5taj0rdE5F2yDr3hN/FqXyn7OQbR4hg==" spinCount="100000" sheet="1" objects="1" scenarios="1" formatColumns="0" formatRows="0" autoFilter="0"/>
  <autoFilter ref="C142:K636"/>
  <mergeCells count="9">
    <mergeCell ref="E87:H87"/>
    <mergeCell ref="E133:H133"/>
    <mergeCell ref="E135:H135"/>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91</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1437</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114</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ROUND(J144,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ROUND((SUM(BE144:BE647)),  2)</f>
        <v>0</v>
      </c>
      <c r="G33" s="34"/>
      <c r="H33" s="34"/>
      <c r="I33" s="124">
        <v>0.21</v>
      </c>
      <c r="J33" s="123">
        <f>ROUND(((SUM(BE144:BE647))*I33),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ROUND((SUM(BF144:BF647)),  2)</f>
        <v>0</v>
      </c>
      <c r="G34" s="34"/>
      <c r="H34" s="34"/>
      <c r="I34" s="124">
        <v>0.15</v>
      </c>
      <c r="J34" s="123">
        <f>ROUND(((SUM(BF144:BF647))*I34),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ROUND((SUM(BG144:BG647)),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ROUND((SUM(BH144:BH647)),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ROUND((SUM(BI144:BI647)),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002 - Stavební část 1NP</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J144</f>
        <v>0</v>
      </c>
      <c r="K96" s="36"/>
      <c r="L96" s="51"/>
      <c r="S96" s="34"/>
      <c r="T96" s="34"/>
      <c r="U96" s="34"/>
      <c r="V96" s="34"/>
      <c r="W96" s="34"/>
      <c r="X96" s="34"/>
      <c r="Y96" s="34"/>
      <c r="Z96" s="34"/>
      <c r="AA96" s="34"/>
      <c r="AB96" s="34"/>
      <c r="AC96" s="34"/>
      <c r="AD96" s="34"/>
      <c r="AE96" s="34"/>
      <c r="AU96" s="17" t="s">
        <v>120</v>
      </c>
    </row>
    <row r="97" spans="2:12" s="9" customFormat="1" ht="24.95" customHeight="1">
      <c r="B97" s="147"/>
      <c r="C97" s="148"/>
      <c r="D97" s="149" t="s">
        <v>121</v>
      </c>
      <c r="E97" s="150"/>
      <c r="F97" s="150"/>
      <c r="G97" s="150"/>
      <c r="H97" s="150"/>
      <c r="I97" s="150"/>
      <c r="J97" s="151">
        <f>J145</f>
        <v>0</v>
      </c>
      <c r="K97" s="148"/>
      <c r="L97" s="152"/>
    </row>
    <row r="98" spans="2:12" s="10" customFormat="1" ht="19.899999999999999" customHeight="1">
      <c r="B98" s="153"/>
      <c r="C98" s="154"/>
      <c r="D98" s="155" t="s">
        <v>122</v>
      </c>
      <c r="E98" s="156"/>
      <c r="F98" s="156"/>
      <c r="G98" s="156"/>
      <c r="H98" s="156"/>
      <c r="I98" s="156"/>
      <c r="J98" s="157">
        <f>J146</f>
        <v>0</v>
      </c>
      <c r="K98" s="154"/>
      <c r="L98" s="158"/>
    </row>
    <row r="99" spans="2:12" s="10" customFormat="1" ht="19.899999999999999" customHeight="1">
      <c r="B99" s="153"/>
      <c r="C99" s="154"/>
      <c r="D99" s="155" t="s">
        <v>123</v>
      </c>
      <c r="E99" s="156"/>
      <c r="F99" s="156"/>
      <c r="G99" s="156"/>
      <c r="H99" s="156"/>
      <c r="I99" s="156"/>
      <c r="J99" s="157">
        <f>J159</f>
        <v>0</v>
      </c>
      <c r="K99" s="154"/>
      <c r="L99" s="158"/>
    </row>
    <row r="100" spans="2:12" s="10" customFormat="1" ht="19.899999999999999" customHeight="1">
      <c r="B100" s="153"/>
      <c r="C100" s="154"/>
      <c r="D100" s="155" t="s">
        <v>124</v>
      </c>
      <c r="E100" s="156"/>
      <c r="F100" s="156"/>
      <c r="G100" s="156"/>
      <c r="H100" s="156"/>
      <c r="I100" s="156"/>
      <c r="J100" s="157">
        <f>J206</f>
        <v>0</v>
      </c>
      <c r="K100" s="154"/>
      <c r="L100" s="158"/>
    </row>
    <row r="101" spans="2:12" s="10" customFormat="1" ht="19.899999999999999" customHeight="1">
      <c r="B101" s="153"/>
      <c r="C101" s="154"/>
      <c r="D101" s="155" t="s">
        <v>1438</v>
      </c>
      <c r="E101" s="156"/>
      <c r="F101" s="156"/>
      <c r="G101" s="156"/>
      <c r="H101" s="156"/>
      <c r="I101" s="156"/>
      <c r="J101" s="157">
        <f>J287</f>
        <v>0</v>
      </c>
      <c r="K101" s="154"/>
      <c r="L101" s="158"/>
    </row>
    <row r="102" spans="2:12" s="10" customFormat="1" ht="19.899999999999999" customHeight="1">
      <c r="B102" s="153"/>
      <c r="C102" s="154"/>
      <c r="D102" s="155" t="s">
        <v>126</v>
      </c>
      <c r="E102" s="156"/>
      <c r="F102" s="156"/>
      <c r="G102" s="156"/>
      <c r="H102" s="156"/>
      <c r="I102" s="156"/>
      <c r="J102" s="157">
        <f>J316</f>
        <v>0</v>
      </c>
      <c r="K102" s="154"/>
      <c r="L102" s="158"/>
    </row>
    <row r="103" spans="2:12" s="10" customFormat="1" ht="19.899999999999999" customHeight="1">
      <c r="B103" s="153"/>
      <c r="C103" s="154"/>
      <c r="D103" s="155" t="s">
        <v>127</v>
      </c>
      <c r="E103" s="156"/>
      <c r="F103" s="156"/>
      <c r="G103" s="156"/>
      <c r="H103" s="156"/>
      <c r="I103" s="156"/>
      <c r="J103" s="157">
        <f>J330</f>
        <v>0</v>
      </c>
      <c r="K103" s="154"/>
      <c r="L103" s="158"/>
    </row>
    <row r="104" spans="2:12" s="9" customFormat="1" ht="24.95" customHeight="1">
      <c r="B104" s="147"/>
      <c r="C104" s="148"/>
      <c r="D104" s="149" t="s">
        <v>128</v>
      </c>
      <c r="E104" s="150"/>
      <c r="F104" s="150"/>
      <c r="G104" s="150"/>
      <c r="H104" s="150"/>
      <c r="I104" s="150"/>
      <c r="J104" s="151">
        <f>J332</f>
        <v>0</v>
      </c>
      <c r="K104" s="148"/>
      <c r="L104" s="152"/>
    </row>
    <row r="105" spans="2:12" s="10" customFormat="1" ht="19.899999999999999" customHeight="1">
      <c r="B105" s="153"/>
      <c r="C105" s="154"/>
      <c r="D105" s="155" t="s">
        <v>129</v>
      </c>
      <c r="E105" s="156"/>
      <c r="F105" s="156"/>
      <c r="G105" s="156"/>
      <c r="H105" s="156"/>
      <c r="I105" s="156"/>
      <c r="J105" s="157">
        <f>J333</f>
        <v>0</v>
      </c>
      <c r="K105" s="154"/>
      <c r="L105" s="158"/>
    </row>
    <row r="106" spans="2:12" s="10" customFormat="1" ht="19.899999999999999" customHeight="1">
      <c r="B106" s="153"/>
      <c r="C106" s="154"/>
      <c r="D106" s="155" t="s">
        <v>130</v>
      </c>
      <c r="E106" s="156"/>
      <c r="F106" s="156"/>
      <c r="G106" s="156"/>
      <c r="H106" s="156"/>
      <c r="I106" s="156"/>
      <c r="J106" s="157">
        <f>J338</f>
        <v>0</v>
      </c>
      <c r="K106" s="154"/>
      <c r="L106" s="158"/>
    </row>
    <row r="107" spans="2:12" s="10" customFormat="1" ht="19.899999999999999" customHeight="1">
      <c r="B107" s="153"/>
      <c r="C107" s="154"/>
      <c r="D107" s="155" t="s">
        <v>131</v>
      </c>
      <c r="E107" s="156"/>
      <c r="F107" s="156"/>
      <c r="G107" s="156"/>
      <c r="H107" s="156"/>
      <c r="I107" s="156"/>
      <c r="J107" s="157">
        <f>J363</f>
        <v>0</v>
      </c>
      <c r="K107" s="154"/>
      <c r="L107" s="158"/>
    </row>
    <row r="108" spans="2:12" s="10" customFormat="1" ht="19.899999999999999" customHeight="1">
      <c r="B108" s="153"/>
      <c r="C108" s="154"/>
      <c r="D108" s="155" t="s">
        <v>1439</v>
      </c>
      <c r="E108" s="156"/>
      <c r="F108" s="156"/>
      <c r="G108" s="156"/>
      <c r="H108" s="156"/>
      <c r="I108" s="156"/>
      <c r="J108" s="157">
        <f>J379</f>
        <v>0</v>
      </c>
      <c r="K108" s="154"/>
      <c r="L108" s="158"/>
    </row>
    <row r="109" spans="2:12" s="10" customFormat="1" ht="19.899999999999999" customHeight="1">
      <c r="B109" s="153"/>
      <c r="C109" s="154"/>
      <c r="D109" s="155" t="s">
        <v>132</v>
      </c>
      <c r="E109" s="156"/>
      <c r="F109" s="156"/>
      <c r="G109" s="156"/>
      <c r="H109" s="156"/>
      <c r="I109" s="156"/>
      <c r="J109" s="157">
        <f>J382</f>
        <v>0</v>
      </c>
      <c r="K109" s="154"/>
      <c r="L109" s="158"/>
    </row>
    <row r="110" spans="2:12" s="10" customFormat="1" ht="19.899999999999999" customHeight="1">
      <c r="B110" s="153"/>
      <c r="C110" s="154"/>
      <c r="D110" s="155" t="s">
        <v>133</v>
      </c>
      <c r="E110" s="156"/>
      <c r="F110" s="156"/>
      <c r="G110" s="156"/>
      <c r="H110" s="156"/>
      <c r="I110" s="156"/>
      <c r="J110" s="157">
        <f>J425</f>
        <v>0</v>
      </c>
      <c r="K110" s="154"/>
      <c r="L110" s="158"/>
    </row>
    <row r="111" spans="2:12" s="10" customFormat="1" ht="19.899999999999999" customHeight="1">
      <c r="B111" s="153"/>
      <c r="C111" s="154"/>
      <c r="D111" s="155" t="s">
        <v>134</v>
      </c>
      <c r="E111" s="156"/>
      <c r="F111" s="156"/>
      <c r="G111" s="156"/>
      <c r="H111" s="156"/>
      <c r="I111" s="156"/>
      <c r="J111" s="157">
        <f>J429</f>
        <v>0</v>
      </c>
      <c r="K111" s="154"/>
      <c r="L111" s="158"/>
    </row>
    <row r="112" spans="2:12" s="10" customFormat="1" ht="19.899999999999999" customHeight="1">
      <c r="B112" s="153"/>
      <c r="C112" s="154"/>
      <c r="D112" s="155" t="s">
        <v>135</v>
      </c>
      <c r="E112" s="156"/>
      <c r="F112" s="156"/>
      <c r="G112" s="156"/>
      <c r="H112" s="156"/>
      <c r="I112" s="156"/>
      <c r="J112" s="157">
        <f>J446</f>
        <v>0</v>
      </c>
      <c r="K112" s="154"/>
      <c r="L112" s="158"/>
    </row>
    <row r="113" spans="1:31" s="10" customFormat="1" ht="19.899999999999999" customHeight="1">
      <c r="B113" s="153"/>
      <c r="C113" s="154"/>
      <c r="D113" s="155" t="s">
        <v>136</v>
      </c>
      <c r="E113" s="156"/>
      <c r="F113" s="156"/>
      <c r="G113" s="156"/>
      <c r="H113" s="156"/>
      <c r="I113" s="156"/>
      <c r="J113" s="157">
        <f>J465</f>
        <v>0</v>
      </c>
      <c r="K113" s="154"/>
      <c r="L113" s="158"/>
    </row>
    <row r="114" spans="1:31" s="10" customFormat="1" ht="19.899999999999999" customHeight="1">
      <c r="B114" s="153"/>
      <c r="C114" s="154"/>
      <c r="D114" s="155" t="s">
        <v>137</v>
      </c>
      <c r="E114" s="156"/>
      <c r="F114" s="156"/>
      <c r="G114" s="156"/>
      <c r="H114" s="156"/>
      <c r="I114" s="156"/>
      <c r="J114" s="157">
        <f>J469</f>
        <v>0</v>
      </c>
      <c r="K114" s="154"/>
      <c r="L114" s="158"/>
    </row>
    <row r="115" spans="1:31" s="10" customFormat="1" ht="19.899999999999999" customHeight="1">
      <c r="B115" s="153"/>
      <c r="C115" s="154"/>
      <c r="D115" s="155" t="s">
        <v>138</v>
      </c>
      <c r="E115" s="156"/>
      <c r="F115" s="156"/>
      <c r="G115" s="156"/>
      <c r="H115" s="156"/>
      <c r="I115" s="156"/>
      <c r="J115" s="157">
        <f>J480</f>
        <v>0</v>
      </c>
      <c r="K115" s="154"/>
      <c r="L115" s="158"/>
    </row>
    <row r="116" spans="1:31" s="10" customFormat="1" ht="19.899999999999999" customHeight="1">
      <c r="B116" s="153"/>
      <c r="C116" s="154"/>
      <c r="D116" s="155" t="s">
        <v>139</v>
      </c>
      <c r="E116" s="156"/>
      <c r="F116" s="156"/>
      <c r="G116" s="156"/>
      <c r="H116" s="156"/>
      <c r="I116" s="156"/>
      <c r="J116" s="157">
        <f>J485</f>
        <v>0</v>
      </c>
      <c r="K116" s="154"/>
      <c r="L116" s="158"/>
    </row>
    <row r="117" spans="1:31" s="10" customFormat="1" ht="19.899999999999999" customHeight="1">
      <c r="B117" s="153"/>
      <c r="C117" s="154"/>
      <c r="D117" s="155" t="s">
        <v>140</v>
      </c>
      <c r="E117" s="156"/>
      <c r="F117" s="156"/>
      <c r="G117" s="156"/>
      <c r="H117" s="156"/>
      <c r="I117" s="156"/>
      <c r="J117" s="157">
        <f>J503</f>
        <v>0</v>
      </c>
      <c r="K117" s="154"/>
      <c r="L117" s="158"/>
    </row>
    <row r="118" spans="1:31" s="10" customFormat="1" ht="19.899999999999999" customHeight="1">
      <c r="B118" s="153"/>
      <c r="C118" s="154"/>
      <c r="D118" s="155" t="s">
        <v>141</v>
      </c>
      <c r="E118" s="156"/>
      <c r="F118" s="156"/>
      <c r="G118" s="156"/>
      <c r="H118" s="156"/>
      <c r="I118" s="156"/>
      <c r="J118" s="157">
        <f>J536</f>
        <v>0</v>
      </c>
      <c r="K118" s="154"/>
      <c r="L118" s="158"/>
    </row>
    <row r="119" spans="1:31" s="10" customFormat="1" ht="19.899999999999999" customHeight="1">
      <c r="B119" s="153"/>
      <c r="C119" s="154"/>
      <c r="D119" s="155" t="s">
        <v>142</v>
      </c>
      <c r="E119" s="156"/>
      <c r="F119" s="156"/>
      <c r="G119" s="156"/>
      <c r="H119" s="156"/>
      <c r="I119" s="156"/>
      <c r="J119" s="157">
        <f>J552</f>
        <v>0</v>
      </c>
      <c r="K119" s="154"/>
      <c r="L119" s="158"/>
    </row>
    <row r="120" spans="1:31" s="10" customFormat="1" ht="19.899999999999999" customHeight="1">
      <c r="B120" s="153"/>
      <c r="C120" s="154"/>
      <c r="D120" s="155" t="s">
        <v>143</v>
      </c>
      <c r="E120" s="156"/>
      <c r="F120" s="156"/>
      <c r="G120" s="156"/>
      <c r="H120" s="156"/>
      <c r="I120" s="156"/>
      <c r="J120" s="157">
        <f>J576</f>
        <v>0</v>
      </c>
      <c r="K120" s="154"/>
      <c r="L120" s="158"/>
    </row>
    <row r="121" spans="1:31" s="10" customFormat="1" ht="19.899999999999999" customHeight="1">
      <c r="B121" s="153"/>
      <c r="C121" s="154"/>
      <c r="D121" s="155" t="s">
        <v>144</v>
      </c>
      <c r="E121" s="156"/>
      <c r="F121" s="156"/>
      <c r="G121" s="156"/>
      <c r="H121" s="156"/>
      <c r="I121" s="156"/>
      <c r="J121" s="157">
        <f>J595</f>
        <v>0</v>
      </c>
      <c r="K121" s="154"/>
      <c r="L121" s="158"/>
    </row>
    <row r="122" spans="1:31" s="10" customFormat="1" ht="19.899999999999999" customHeight="1">
      <c r="B122" s="153"/>
      <c r="C122" s="154"/>
      <c r="D122" s="155" t="s">
        <v>145</v>
      </c>
      <c r="E122" s="156"/>
      <c r="F122" s="156"/>
      <c r="G122" s="156"/>
      <c r="H122" s="156"/>
      <c r="I122" s="156"/>
      <c r="J122" s="157">
        <f>J633</f>
        <v>0</v>
      </c>
      <c r="K122" s="154"/>
      <c r="L122" s="158"/>
    </row>
    <row r="123" spans="1:31" s="10" customFormat="1" ht="19.899999999999999" customHeight="1">
      <c r="B123" s="153"/>
      <c r="C123" s="154"/>
      <c r="D123" s="155" t="s">
        <v>146</v>
      </c>
      <c r="E123" s="156"/>
      <c r="F123" s="156"/>
      <c r="G123" s="156"/>
      <c r="H123" s="156"/>
      <c r="I123" s="156"/>
      <c r="J123" s="157">
        <f>J636</f>
        <v>0</v>
      </c>
      <c r="K123" s="154"/>
      <c r="L123" s="158"/>
    </row>
    <row r="124" spans="1:31" s="10" customFormat="1" ht="19.899999999999999" customHeight="1">
      <c r="B124" s="153"/>
      <c r="C124" s="154"/>
      <c r="D124" s="155" t="s">
        <v>147</v>
      </c>
      <c r="E124" s="156"/>
      <c r="F124" s="156"/>
      <c r="G124" s="156"/>
      <c r="H124" s="156"/>
      <c r="I124" s="156"/>
      <c r="J124" s="157">
        <f>J643</f>
        <v>0</v>
      </c>
      <c r="K124" s="154"/>
      <c r="L124" s="158"/>
    </row>
    <row r="125" spans="1:31" s="2" customFormat="1" ht="21.75"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6.95" customHeight="1">
      <c r="A126" s="34"/>
      <c r="B126" s="54"/>
      <c r="C126" s="55"/>
      <c r="D126" s="55"/>
      <c r="E126" s="55"/>
      <c r="F126" s="55"/>
      <c r="G126" s="55"/>
      <c r="H126" s="55"/>
      <c r="I126" s="55"/>
      <c r="J126" s="55"/>
      <c r="K126" s="55"/>
      <c r="L126" s="51"/>
      <c r="S126" s="34"/>
      <c r="T126" s="34"/>
      <c r="U126" s="34"/>
      <c r="V126" s="34"/>
      <c r="W126" s="34"/>
      <c r="X126" s="34"/>
      <c r="Y126" s="34"/>
      <c r="Z126" s="34"/>
      <c r="AA126" s="34"/>
      <c r="AB126" s="34"/>
      <c r="AC126" s="34"/>
      <c r="AD126" s="34"/>
      <c r="AE126" s="34"/>
    </row>
    <row r="130" spans="1:63" s="2" customFormat="1" ht="6.95" customHeight="1">
      <c r="A130" s="34"/>
      <c r="B130" s="56"/>
      <c r="C130" s="57"/>
      <c r="D130" s="57"/>
      <c r="E130" s="57"/>
      <c r="F130" s="57"/>
      <c r="G130" s="57"/>
      <c r="H130" s="57"/>
      <c r="I130" s="57"/>
      <c r="J130" s="57"/>
      <c r="K130" s="57"/>
      <c r="L130" s="51"/>
      <c r="S130" s="34"/>
      <c r="T130" s="34"/>
      <c r="U130" s="34"/>
      <c r="V130" s="34"/>
      <c r="W130" s="34"/>
      <c r="X130" s="34"/>
      <c r="Y130" s="34"/>
      <c r="Z130" s="34"/>
      <c r="AA130" s="34"/>
      <c r="AB130" s="34"/>
      <c r="AC130" s="34"/>
      <c r="AD130" s="34"/>
      <c r="AE130" s="34"/>
    </row>
    <row r="131" spans="1:63" s="2" customFormat="1" ht="24.95" customHeight="1">
      <c r="A131" s="34"/>
      <c r="B131" s="35"/>
      <c r="C131" s="23" t="s">
        <v>148</v>
      </c>
      <c r="D131" s="36"/>
      <c r="E131" s="36"/>
      <c r="F131" s="36"/>
      <c r="G131" s="36"/>
      <c r="H131" s="36"/>
      <c r="I131" s="36"/>
      <c r="J131" s="36"/>
      <c r="K131" s="36"/>
      <c r="L131" s="51"/>
      <c r="S131" s="34"/>
      <c r="T131" s="34"/>
      <c r="U131" s="34"/>
      <c r="V131" s="34"/>
      <c r="W131" s="34"/>
      <c r="X131" s="34"/>
      <c r="Y131" s="34"/>
      <c r="Z131" s="34"/>
      <c r="AA131" s="34"/>
      <c r="AB131" s="34"/>
      <c r="AC131" s="34"/>
      <c r="AD131" s="34"/>
      <c r="AE131" s="34"/>
    </row>
    <row r="132" spans="1:63" s="2" customFormat="1" ht="6.95" customHeight="1">
      <c r="A132" s="34"/>
      <c r="B132" s="35"/>
      <c r="C132" s="36"/>
      <c r="D132" s="36"/>
      <c r="E132" s="36"/>
      <c r="F132" s="36"/>
      <c r="G132" s="36"/>
      <c r="H132" s="36"/>
      <c r="I132" s="36"/>
      <c r="J132" s="36"/>
      <c r="K132" s="36"/>
      <c r="L132" s="51"/>
      <c r="S132" s="34"/>
      <c r="T132" s="34"/>
      <c r="U132" s="34"/>
      <c r="V132" s="34"/>
      <c r="W132" s="34"/>
      <c r="X132" s="34"/>
      <c r="Y132" s="34"/>
      <c r="Z132" s="34"/>
      <c r="AA132" s="34"/>
      <c r="AB132" s="34"/>
      <c r="AC132" s="34"/>
      <c r="AD132" s="34"/>
      <c r="AE132" s="34"/>
    </row>
    <row r="133" spans="1:63" s="2" customFormat="1" ht="12" customHeight="1">
      <c r="A133" s="34"/>
      <c r="B133" s="35"/>
      <c r="C133" s="29" t="s">
        <v>16</v>
      </c>
      <c r="D133" s="36"/>
      <c r="E133" s="36"/>
      <c r="F133" s="36"/>
      <c r="G133" s="36"/>
      <c r="H133" s="36"/>
      <c r="I133" s="36"/>
      <c r="J133" s="36"/>
      <c r="K133" s="36"/>
      <c r="L133" s="51"/>
      <c r="S133" s="34"/>
      <c r="T133" s="34"/>
      <c r="U133" s="34"/>
      <c r="V133" s="34"/>
      <c r="W133" s="34"/>
      <c r="X133" s="34"/>
      <c r="Y133" s="34"/>
      <c r="Z133" s="34"/>
      <c r="AA133" s="34"/>
      <c r="AB133" s="34"/>
      <c r="AC133" s="34"/>
      <c r="AD133" s="34"/>
      <c r="AE133" s="34"/>
    </row>
    <row r="134" spans="1:63" s="2" customFormat="1" ht="16.5" customHeight="1">
      <c r="A134" s="34"/>
      <c r="B134" s="35"/>
      <c r="C134" s="36"/>
      <c r="D134" s="36"/>
      <c r="E134" s="307" t="str">
        <f>E7</f>
        <v>Praha Vršovice st.6 - oprava</v>
      </c>
      <c r="F134" s="308"/>
      <c r="G134" s="308"/>
      <c r="H134" s="308"/>
      <c r="I134" s="36"/>
      <c r="J134" s="36"/>
      <c r="K134" s="36"/>
      <c r="L134" s="51"/>
      <c r="S134" s="34"/>
      <c r="T134" s="34"/>
      <c r="U134" s="34"/>
      <c r="V134" s="34"/>
      <c r="W134" s="34"/>
      <c r="X134" s="34"/>
      <c r="Y134" s="34"/>
      <c r="Z134" s="34"/>
      <c r="AA134" s="34"/>
      <c r="AB134" s="34"/>
      <c r="AC134" s="34"/>
      <c r="AD134" s="34"/>
      <c r="AE134" s="34"/>
    </row>
    <row r="135" spans="1:63" s="2" customFormat="1" ht="12" customHeight="1">
      <c r="A135" s="34"/>
      <c r="B135" s="35"/>
      <c r="C135" s="29" t="s">
        <v>112</v>
      </c>
      <c r="D135" s="36"/>
      <c r="E135" s="36"/>
      <c r="F135" s="36"/>
      <c r="G135" s="36"/>
      <c r="H135" s="36"/>
      <c r="I135" s="36"/>
      <c r="J135" s="36"/>
      <c r="K135" s="36"/>
      <c r="L135" s="51"/>
      <c r="S135" s="34"/>
      <c r="T135" s="34"/>
      <c r="U135" s="34"/>
      <c r="V135" s="34"/>
      <c r="W135" s="34"/>
      <c r="X135" s="34"/>
      <c r="Y135" s="34"/>
      <c r="Z135" s="34"/>
      <c r="AA135" s="34"/>
      <c r="AB135" s="34"/>
      <c r="AC135" s="34"/>
      <c r="AD135" s="34"/>
      <c r="AE135" s="34"/>
    </row>
    <row r="136" spans="1:63" s="2" customFormat="1" ht="16.5" customHeight="1">
      <c r="A136" s="34"/>
      <c r="B136" s="35"/>
      <c r="C136" s="36"/>
      <c r="D136" s="36"/>
      <c r="E136" s="259" t="str">
        <f>E9</f>
        <v>002 - Stavební část 1NP</v>
      </c>
      <c r="F136" s="309"/>
      <c r="G136" s="309"/>
      <c r="H136" s="309"/>
      <c r="I136" s="36"/>
      <c r="J136" s="36"/>
      <c r="K136" s="36"/>
      <c r="L136" s="51"/>
      <c r="S136" s="34"/>
      <c r="T136" s="34"/>
      <c r="U136" s="34"/>
      <c r="V136" s="34"/>
      <c r="W136" s="34"/>
      <c r="X136" s="34"/>
      <c r="Y136" s="34"/>
      <c r="Z136" s="34"/>
      <c r="AA136" s="34"/>
      <c r="AB136" s="34"/>
      <c r="AC136" s="34"/>
      <c r="AD136" s="34"/>
      <c r="AE136" s="34"/>
    </row>
    <row r="137" spans="1:63" s="2" customFormat="1" ht="6.95" customHeight="1">
      <c r="A137" s="34"/>
      <c r="B137" s="35"/>
      <c r="C137" s="36"/>
      <c r="D137" s="36"/>
      <c r="E137" s="36"/>
      <c r="F137" s="36"/>
      <c r="G137" s="36"/>
      <c r="H137" s="36"/>
      <c r="I137" s="36"/>
      <c r="J137" s="36"/>
      <c r="K137" s="36"/>
      <c r="L137" s="51"/>
      <c r="S137" s="34"/>
      <c r="T137" s="34"/>
      <c r="U137" s="34"/>
      <c r="V137" s="34"/>
      <c r="W137" s="34"/>
      <c r="X137" s="34"/>
      <c r="Y137" s="34"/>
      <c r="Z137" s="34"/>
      <c r="AA137" s="34"/>
      <c r="AB137" s="34"/>
      <c r="AC137" s="34"/>
      <c r="AD137" s="34"/>
      <c r="AE137" s="34"/>
    </row>
    <row r="138" spans="1:63" s="2" customFormat="1" ht="12" customHeight="1">
      <c r="A138" s="34"/>
      <c r="B138" s="35"/>
      <c r="C138" s="29" t="s">
        <v>20</v>
      </c>
      <c r="D138" s="36"/>
      <c r="E138" s="36"/>
      <c r="F138" s="27" t="str">
        <f>F12</f>
        <v>Praha Vršovice</v>
      </c>
      <c r="G138" s="36"/>
      <c r="H138" s="36"/>
      <c r="I138" s="29" t="s">
        <v>22</v>
      </c>
      <c r="J138" s="66" t="str">
        <f>IF(J12="","",J12)</f>
        <v>30. 1. 2022</v>
      </c>
      <c r="K138" s="36"/>
      <c r="L138" s="51"/>
      <c r="S138" s="34"/>
      <c r="T138" s="34"/>
      <c r="U138" s="34"/>
      <c r="V138" s="34"/>
      <c r="W138" s="34"/>
      <c r="X138" s="34"/>
      <c r="Y138" s="34"/>
      <c r="Z138" s="34"/>
      <c r="AA138" s="34"/>
      <c r="AB138" s="34"/>
      <c r="AC138" s="34"/>
      <c r="AD138" s="34"/>
      <c r="AE138" s="34"/>
    </row>
    <row r="139" spans="1:63" s="2" customFormat="1" ht="6.95" customHeight="1">
      <c r="A139" s="34"/>
      <c r="B139" s="35"/>
      <c r="C139" s="36"/>
      <c r="D139" s="36"/>
      <c r="E139" s="36"/>
      <c r="F139" s="36"/>
      <c r="G139" s="36"/>
      <c r="H139" s="36"/>
      <c r="I139" s="36"/>
      <c r="J139" s="36"/>
      <c r="K139" s="36"/>
      <c r="L139" s="51"/>
      <c r="S139" s="34"/>
      <c r="T139" s="34"/>
      <c r="U139" s="34"/>
      <c r="V139" s="34"/>
      <c r="W139" s="34"/>
      <c r="X139" s="34"/>
      <c r="Y139" s="34"/>
      <c r="Z139" s="34"/>
      <c r="AA139" s="34"/>
      <c r="AB139" s="34"/>
      <c r="AC139" s="34"/>
      <c r="AD139" s="34"/>
      <c r="AE139" s="34"/>
    </row>
    <row r="140" spans="1:63" s="2" customFormat="1" ht="15.2" customHeight="1">
      <c r="A140" s="34"/>
      <c r="B140" s="35"/>
      <c r="C140" s="29" t="s">
        <v>24</v>
      </c>
      <c r="D140" s="36"/>
      <c r="E140" s="36"/>
      <c r="F140" s="27" t="str">
        <f>E15</f>
        <v>Správa železnic, státní organizace</v>
      </c>
      <c r="G140" s="36"/>
      <c r="H140" s="36"/>
      <c r="I140" s="29" t="s">
        <v>32</v>
      </c>
      <c r="J140" s="32" t="str">
        <f>E21</f>
        <v xml:space="preserve"> </v>
      </c>
      <c r="K140" s="36"/>
      <c r="L140" s="51"/>
      <c r="S140" s="34"/>
      <c r="T140" s="34"/>
      <c r="U140" s="34"/>
      <c r="V140" s="34"/>
      <c r="W140" s="34"/>
      <c r="X140" s="34"/>
      <c r="Y140" s="34"/>
      <c r="Z140" s="34"/>
      <c r="AA140" s="34"/>
      <c r="AB140" s="34"/>
      <c r="AC140" s="34"/>
      <c r="AD140" s="34"/>
      <c r="AE140" s="34"/>
    </row>
    <row r="141" spans="1:63" s="2" customFormat="1" ht="15.2" customHeight="1">
      <c r="A141" s="34"/>
      <c r="B141" s="35"/>
      <c r="C141" s="29" t="s">
        <v>30</v>
      </c>
      <c r="D141" s="36"/>
      <c r="E141" s="36"/>
      <c r="F141" s="27" t="str">
        <f>IF(E18="","",E18)</f>
        <v>Vyplň údaj</v>
      </c>
      <c r="G141" s="36"/>
      <c r="H141" s="36"/>
      <c r="I141" s="29" t="s">
        <v>35</v>
      </c>
      <c r="J141" s="32" t="str">
        <f>E24</f>
        <v>L. Ulrich, DiS</v>
      </c>
      <c r="K141" s="36"/>
      <c r="L141" s="51"/>
      <c r="S141" s="34"/>
      <c r="T141" s="34"/>
      <c r="U141" s="34"/>
      <c r="V141" s="34"/>
      <c r="W141" s="34"/>
      <c r="X141" s="34"/>
      <c r="Y141" s="34"/>
      <c r="Z141" s="34"/>
      <c r="AA141" s="34"/>
      <c r="AB141" s="34"/>
      <c r="AC141" s="34"/>
      <c r="AD141" s="34"/>
      <c r="AE141" s="34"/>
    </row>
    <row r="142" spans="1:63" s="2" customFormat="1" ht="10.35" customHeight="1">
      <c r="A142" s="34"/>
      <c r="B142" s="35"/>
      <c r="C142" s="36"/>
      <c r="D142" s="36"/>
      <c r="E142" s="36"/>
      <c r="F142" s="36"/>
      <c r="G142" s="36"/>
      <c r="H142" s="36"/>
      <c r="I142" s="36"/>
      <c r="J142" s="36"/>
      <c r="K142" s="36"/>
      <c r="L142" s="51"/>
      <c r="S142" s="34"/>
      <c r="T142" s="34"/>
      <c r="U142" s="34"/>
      <c r="V142" s="34"/>
      <c r="W142" s="34"/>
      <c r="X142" s="34"/>
      <c r="Y142" s="34"/>
      <c r="Z142" s="34"/>
      <c r="AA142" s="34"/>
      <c r="AB142" s="34"/>
      <c r="AC142" s="34"/>
      <c r="AD142" s="34"/>
      <c r="AE142" s="34"/>
    </row>
    <row r="143" spans="1:63" s="11" customFormat="1" ht="29.25" customHeight="1">
      <c r="A143" s="159"/>
      <c r="B143" s="160"/>
      <c r="C143" s="161" t="s">
        <v>149</v>
      </c>
      <c r="D143" s="162" t="s">
        <v>63</v>
      </c>
      <c r="E143" s="162" t="s">
        <v>59</v>
      </c>
      <c r="F143" s="162" t="s">
        <v>60</v>
      </c>
      <c r="G143" s="162" t="s">
        <v>150</v>
      </c>
      <c r="H143" s="162" t="s">
        <v>151</v>
      </c>
      <c r="I143" s="162" t="s">
        <v>152</v>
      </c>
      <c r="J143" s="163" t="s">
        <v>118</v>
      </c>
      <c r="K143" s="164" t="s">
        <v>153</v>
      </c>
      <c r="L143" s="165"/>
      <c r="M143" s="75" t="s">
        <v>1</v>
      </c>
      <c r="N143" s="76" t="s">
        <v>42</v>
      </c>
      <c r="O143" s="76" t="s">
        <v>154</v>
      </c>
      <c r="P143" s="76" t="s">
        <v>155</v>
      </c>
      <c r="Q143" s="76" t="s">
        <v>156</v>
      </c>
      <c r="R143" s="76" t="s">
        <v>157</v>
      </c>
      <c r="S143" s="76" t="s">
        <v>158</v>
      </c>
      <c r="T143" s="77" t="s">
        <v>159</v>
      </c>
      <c r="U143" s="159"/>
      <c r="V143" s="159"/>
      <c r="W143" s="159"/>
      <c r="X143" s="159"/>
      <c r="Y143" s="159"/>
      <c r="Z143" s="159"/>
      <c r="AA143" s="159"/>
      <c r="AB143" s="159"/>
      <c r="AC143" s="159"/>
      <c r="AD143" s="159"/>
      <c r="AE143" s="159"/>
    </row>
    <row r="144" spans="1:63" s="2" customFormat="1" ht="22.9" customHeight="1">
      <c r="A144" s="34"/>
      <c r="B144" s="35"/>
      <c r="C144" s="82" t="s">
        <v>160</v>
      </c>
      <c r="D144" s="36"/>
      <c r="E144" s="36"/>
      <c r="F144" s="36"/>
      <c r="G144" s="36"/>
      <c r="H144" s="36"/>
      <c r="I144" s="36"/>
      <c r="J144" s="166">
        <f>BK144</f>
        <v>0</v>
      </c>
      <c r="K144" s="36"/>
      <c r="L144" s="39"/>
      <c r="M144" s="78"/>
      <c r="N144" s="167"/>
      <c r="O144" s="79"/>
      <c r="P144" s="168">
        <f>P145+P332</f>
        <v>0</v>
      </c>
      <c r="Q144" s="79"/>
      <c r="R144" s="168">
        <f>R145+R332</f>
        <v>214.86941420599999</v>
      </c>
      <c r="S144" s="79"/>
      <c r="T144" s="169">
        <f>T145+T332</f>
        <v>334.57910889999999</v>
      </c>
      <c r="U144" s="34"/>
      <c r="V144" s="34"/>
      <c r="W144" s="34"/>
      <c r="X144" s="34"/>
      <c r="Y144" s="34"/>
      <c r="Z144" s="34"/>
      <c r="AA144" s="34"/>
      <c r="AB144" s="34"/>
      <c r="AC144" s="34"/>
      <c r="AD144" s="34"/>
      <c r="AE144" s="34"/>
      <c r="AT144" s="17" t="s">
        <v>77</v>
      </c>
      <c r="AU144" s="17" t="s">
        <v>120</v>
      </c>
      <c r="BK144" s="170">
        <f>BK145+BK332</f>
        <v>0</v>
      </c>
    </row>
    <row r="145" spans="1:65" s="12" customFormat="1" ht="25.9" customHeight="1">
      <c r="B145" s="171"/>
      <c r="C145" s="172"/>
      <c r="D145" s="173" t="s">
        <v>77</v>
      </c>
      <c r="E145" s="174" t="s">
        <v>161</v>
      </c>
      <c r="F145" s="174" t="s">
        <v>162</v>
      </c>
      <c r="G145" s="172"/>
      <c r="H145" s="172"/>
      <c r="I145" s="175"/>
      <c r="J145" s="176">
        <f>BK145</f>
        <v>0</v>
      </c>
      <c r="K145" s="172"/>
      <c r="L145" s="177"/>
      <c r="M145" s="178"/>
      <c r="N145" s="179"/>
      <c r="O145" s="179"/>
      <c r="P145" s="180">
        <f>P146+P159+P206+P287+P316+P330</f>
        <v>0</v>
      </c>
      <c r="Q145" s="179"/>
      <c r="R145" s="180">
        <f>R146+R159+R206+R287+R316+R330</f>
        <v>184.55401845599999</v>
      </c>
      <c r="S145" s="179"/>
      <c r="T145" s="181">
        <f>T146+T159+T206+T287+T316+T330</f>
        <v>315.40656999999999</v>
      </c>
      <c r="AR145" s="182" t="s">
        <v>86</v>
      </c>
      <c r="AT145" s="183" t="s">
        <v>77</v>
      </c>
      <c r="AU145" s="183" t="s">
        <v>78</v>
      </c>
      <c r="AY145" s="182" t="s">
        <v>163</v>
      </c>
      <c r="BK145" s="184">
        <f>BK146+BK159+BK206+BK287+BK316+BK330</f>
        <v>0</v>
      </c>
    </row>
    <row r="146" spans="1:65" s="12" customFormat="1" ht="22.9" customHeight="1">
      <c r="B146" s="171"/>
      <c r="C146" s="172"/>
      <c r="D146" s="173" t="s">
        <v>77</v>
      </c>
      <c r="E146" s="185" t="s">
        <v>89</v>
      </c>
      <c r="F146" s="185" t="s">
        <v>164</v>
      </c>
      <c r="G146" s="172"/>
      <c r="H146" s="172"/>
      <c r="I146" s="175"/>
      <c r="J146" s="186">
        <f>BK146</f>
        <v>0</v>
      </c>
      <c r="K146" s="172"/>
      <c r="L146" s="177"/>
      <c r="M146" s="178"/>
      <c r="N146" s="179"/>
      <c r="O146" s="179"/>
      <c r="P146" s="180">
        <f>SUM(P147:P158)</f>
        <v>0</v>
      </c>
      <c r="Q146" s="179"/>
      <c r="R146" s="180">
        <f>SUM(R147:R158)</f>
        <v>4.1363599999999998</v>
      </c>
      <c r="S146" s="179"/>
      <c r="T146" s="181">
        <f>SUM(T147:T158)</f>
        <v>7.8822000000000001</v>
      </c>
      <c r="AR146" s="182" t="s">
        <v>86</v>
      </c>
      <c r="AT146" s="183" t="s">
        <v>77</v>
      </c>
      <c r="AU146" s="183" t="s">
        <v>86</v>
      </c>
      <c r="AY146" s="182" t="s">
        <v>163</v>
      </c>
      <c r="BK146" s="184">
        <f>SUM(BK147:BK158)</f>
        <v>0</v>
      </c>
    </row>
    <row r="147" spans="1:65" s="2" customFormat="1" ht="16.5" customHeight="1">
      <c r="A147" s="34"/>
      <c r="B147" s="35"/>
      <c r="C147" s="187" t="s">
        <v>86</v>
      </c>
      <c r="D147" s="187" t="s">
        <v>165</v>
      </c>
      <c r="E147" s="188" t="s">
        <v>166</v>
      </c>
      <c r="F147" s="189" t="s">
        <v>167</v>
      </c>
      <c r="G147" s="190" t="s">
        <v>168</v>
      </c>
      <c r="H147" s="191">
        <v>30.2</v>
      </c>
      <c r="I147" s="192"/>
      <c r="J147" s="193">
        <f>ROUND(I147*H147,2)</f>
        <v>0</v>
      </c>
      <c r="K147" s="194"/>
      <c r="L147" s="39"/>
      <c r="M147" s="195" t="s">
        <v>1</v>
      </c>
      <c r="N147" s="196" t="s">
        <v>43</v>
      </c>
      <c r="O147" s="71"/>
      <c r="P147" s="197">
        <f>O147*H147</f>
        <v>0</v>
      </c>
      <c r="Q147" s="197">
        <v>0</v>
      </c>
      <c r="R147" s="197">
        <f>Q147*H147</f>
        <v>0</v>
      </c>
      <c r="S147" s="197">
        <v>0.26100000000000001</v>
      </c>
      <c r="T147" s="198">
        <f>S147*H147</f>
        <v>7.8822000000000001</v>
      </c>
      <c r="U147" s="34"/>
      <c r="V147" s="34"/>
      <c r="W147" s="34"/>
      <c r="X147" s="34"/>
      <c r="Y147" s="34"/>
      <c r="Z147" s="34"/>
      <c r="AA147" s="34"/>
      <c r="AB147" s="34"/>
      <c r="AC147" s="34"/>
      <c r="AD147" s="34"/>
      <c r="AE147" s="34"/>
      <c r="AR147" s="199" t="s">
        <v>169</v>
      </c>
      <c r="AT147" s="199" t="s">
        <v>165</v>
      </c>
      <c r="AU147" s="199" t="s">
        <v>88</v>
      </c>
      <c r="AY147" s="17" t="s">
        <v>163</v>
      </c>
      <c r="BE147" s="200">
        <f>IF(N147="základní",J147,0)</f>
        <v>0</v>
      </c>
      <c r="BF147" s="200">
        <f>IF(N147="snížená",J147,0)</f>
        <v>0</v>
      </c>
      <c r="BG147" s="200">
        <f>IF(N147="zákl. přenesená",J147,0)</f>
        <v>0</v>
      </c>
      <c r="BH147" s="200">
        <f>IF(N147="sníž. přenesená",J147,0)</f>
        <v>0</v>
      </c>
      <c r="BI147" s="200">
        <f>IF(N147="nulová",J147,0)</f>
        <v>0</v>
      </c>
      <c r="BJ147" s="17" t="s">
        <v>86</v>
      </c>
      <c r="BK147" s="200">
        <f>ROUND(I147*H147,2)</f>
        <v>0</v>
      </c>
      <c r="BL147" s="17" t="s">
        <v>169</v>
      </c>
      <c r="BM147" s="199" t="s">
        <v>170</v>
      </c>
    </row>
    <row r="148" spans="1:65" s="13" customFormat="1" ht="11.25">
      <c r="B148" s="201"/>
      <c r="C148" s="202"/>
      <c r="D148" s="203" t="s">
        <v>171</v>
      </c>
      <c r="E148" s="204" t="s">
        <v>1</v>
      </c>
      <c r="F148" s="205" t="s">
        <v>1440</v>
      </c>
      <c r="G148" s="202"/>
      <c r="H148" s="206">
        <v>30.2</v>
      </c>
      <c r="I148" s="207"/>
      <c r="J148" s="202"/>
      <c r="K148" s="202"/>
      <c r="L148" s="208"/>
      <c r="M148" s="209"/>
      <c r="N148" s="210"/>
      <c r="O148" s="210"/>
      <c r="P148" s="210"/>
      <c r="Q148" s="210"/>
      <c r="R148" s="210"/>
      <c r="S148" s="210"/>
      <c r="T148" s="211"/>
      <c r="AT148" s="212" t="s">
        <v>171</v>
      </c>
      <c r="AU148" s="212" t="s">
        <v>88</v>
      </c>
      <c r="AV148" s="13" t="s">
        <v>88</v>
      </c>
      <c r="AW148" s="13" t="s">
        <v>34</v>
      </c>
      <c r="AX148" s="13" t="s">
        <v>86</v>
      </c>
      <c r="AY148" s="212" t="s">
        <v>163</v>
      </c>
    </row>
    <row r="149" spans="1:65" s="2" customFormat="1" ht="24.2" customHeight="1">
      <c r="A149" s="34"/>
      <c r="B149" s="35"/>
      <c r="C149" s="187" t="s">
        <v>88</v>
      </c>
      <c r="D149" s="187" t="s">
        <v>165</v>
      </c>
      <c r="E149" s="188" t="s">
        <v>173</v>
      </c>
      <c r="F149" s="189" t="s">
        <v>174</v>
      </c>
      <c r="G149" s="190" t="s">
        <v>175</v>
      </c>
      <c r="H149" s="191">
        <v>19</v>
      </c>
      <c r="I149" s="192"/>
      <c r="J149" s="193">
        <f>ROUND(I149*H149,2)</f>
        <v>0</v>
      </c>
      <c r="K149" s="194"/>
      <c r="L149" s="39"/>
      <c r="M149" s="195" t="s">
        <v>1</v>
      </c>
      <c r="N149" s="196" t="s">
        <v>43</v>
      </c>
      <c r="O149" s="71"/>
      <c r="P149" s="197">
        <f>O149*H149</f>
        <v>0</v>
      </c>
      <c r="Q149" s="197">
        <v>5.4210000000000001E-2</v>
      </c>
      <c r="R149" s="197">
        <f>Q149*H149</f>
        <v>1.02999</v>
      </c>
      <c r="S149" s="197">
        <v>0</v>
      </c>
      <c r="T149" s="198">
        <f>S149*H149</f>
        <v>0</v>
      </c>
      <c r="U149" s="34"/>
      <c r="V149" s="34"/>
      <c r="W149" s="34"/>
      <c r="X149" s="34"/>
      <c r="Y149" s="34"/>
      <c r="Z149" s="34"/>
      <c r="AA149" s="34"/>
      <c r="AB149" s="34"/>
      <c r="AC149" s="34"/>
      <c r="AD149" s="34"/>
      <c r="AE149" s="34"/>
      <c r="AR149" s="199" t="s">
        <v>169</v>
      </c>
      <c r="AT149" s="199" t="s">
        <v>165</v>
      </c>
      <c r="AU149" s="199" t="s">
        <v>88</v>
      </c>
      <c r="AY149" s="17" t="s">
        <v>163</v>
      </c>
      <c r="BE149" s="200">
        <f>IF(N149="základní",J149,0)</f>
        <v>0</v>
      </c>
      <c r="BF149" s="200">
        <f>IF(N149="snížená",J149,0)</f>
        <v>0</v>
      </c>
      <c r="BG149" s="200">
        <f>IF(N149="zákl. přenesená",J149,0)</f>
        <v>0</v>
      </c>
      <c r="BH149" s="200">
        <f>IF(N149="sníž. přenesená",J149,0)</f>
        <v>0</v>
      </c>
      <c r="BI149" s="200">
        <f>IF(N149="nulová",J149,0)</f>
        <v>0</v>
      </c>
      <c r="BJ149" s="17" t="s">
        <v>86</v>
      </c>
      <c r="BK149" s="200">
        <f>ROUND(I149*H149,2)</f>
        <v>0</v>
      </c>
      <c r="BL149" s="17" t="s">
        <v>169</v>
      </c>
      <c r="BM149" s="199" t="s">
        <v>176</v>
      </c>
    </row>
    <row r="150" spans="1:65" s="2" customFormat="1" ht="24.2" customHeight="1">
      <c r="A150" s="34"/>
      <c r="B150" s="35"/>
      <c r="C150" s="187" t="s">
        <v>177</v>
      </c>
      <c r="D150" s="187" t="s">
        <v>165</v>
      </c>
      <c r="E150" s="188" t="s">
        <v>178</v>
      </c>
      <c r="F150" s="189" t="s">
        <v>179</v>
      </c>
      <c r="G150" s="190" t="s">
        <v>168</v>
      </c>
      <c r="H150" s="191">
        <v>7.6</v>
      </c>
      <c r="I150" s="192"/>
      <c r="J150" s="193">
        <f>ROUND(I150*H150,2)</f>
        <v>0</v>
      </c>
      <c r="K150" s="194"/>
      <c r="L150" s="39"/>
      <c r="M150" s="195" t="s">
        <v>1</v>
      </c>
      <c r="N150" s="196" t="s">
        <v>43</v>
      </c>
      <c r="O150" s="71"/>
      <c r="P150" s="197">
        <f>O150*H150</f>
        <v>0</v>
      </c>
      <c r="Q150" s="197">
        <v>0.25364999999999999</v>
      </c>
      <c r="R150" s="197">
        <f>Q150*H150</f>
        <v>1.9277399999999998</v>
      </c>
      <c r="S150" s="197">
        <v>0</v>
      </c>
      <c r="T150" s="198">
        <f>S150*H150</f>
        <v>0</v>
      </c>
      <c r="U150" s="34"/>
      <c r="V150" s="34"/>
      <c r="W150" s="34"/>
      <c r="X150" s="34"/>
      <c r="Y150" s="34"/>
      <c r="Z150" s="34"/>
      <c r="AA150" s="34"/>
      <c r="AB150" s="34"/>
      <c r="AC150" s="34"/>
      <c r="AD150" s="34"/>
      <c r="AE150" s="34"/>
      <c r="AR150" s="199" t="s">
        <v>169</v>
      </c>
      <c r="AT150" s="199" t="s">
        <v>165</v>
      </c>
      <c r="AU150" s="199" t="s">
        <v>88</v>
      </c>
      <c r="AY150" s="17" t="s">
        <v>163</v>
      </c>
      <c r="BE150" s="200">
        <f>IF(N150="základní",J150,0)</f>
        <v>0</v>
      </c>
      <c r="BF150" s="200">
        <f>IF(N150="snížená",J150,0)</f>
        <v>0</v>
      </c>
      <c r="BG150" s="200">
        <f>IF(N150="zákl. přenesená",J150,0)</f>
        <v>0</v>
      </c>
      <c r="BH150" s="200">
        <f>IF(N150="sníž. přenesená",J150,0)</f>
        <v>0</v>
      </c>
      <c r="BI150" s="200">
        <f>IF(N150="nulová",J150,0)</f>
        <v>0</v>
      </c>
      <c r="BJ150" s="17" t="s">
        <v>86</v>
      </c>
      <c r="BK150" s="200">
        <f>ROUND(I150*H150,2)</f>
        <v>0</v>
      </c>
      <c r="BL150" s="17" t="s">
        <v>169</v>
      </c>
      <c r="BM150" s="199" t="s">
        <v>180</v>
      </c>
    </row>
    <row r="151" spans="1:65" s="13" customFormat="1" ht="11.25">
      <c r="B151" s="201"/>
      <c r="C151" s="202"/>
      <c r="D151" s="203" t="s">
        <v>171</v>
      </c>
      <c r="E151" s="204" t="s">
        <v>1</v>
      </c>
      <c r="F151" s="205" t="s">
        <v>1441</v>
      </c>
      <c r="G151" s="202"/>
      <c r="H151" s="206">
        <v>7.6</v>
      </c>
      <c r="I151" s="207"/>
      <c r="J151" s="202"/>
      <c r="K151" s="202"/>
      <c r="L151" s="208"/>
      <c r="M151" s="209"/>
      <c r="N151" s="210"/>
      <c r="O151" s="210"/>
      <c r="P151" s="210"/>
      <c r="Q151" s="210"/>
      <c r="R151" s="210"/>
      <c r="S151" s="210"/>
      <c r="T151" s="211"/>
      <c r="AT151" s="212" t="s">
        <v>171</v>
      </c>
      <c r="AU151" s="212" t="s">
        <v>88</v>
      </c>
      <c r="AV151" s="13" t="s">
        <v>88</v>
      </c>
      <c r="AW151" s="13" t="s">
        <v>34</v>
      </c>
      <c r="AX151" s="13" t="s">
        <v>86</v>
      </c>
      <c r="AY151" s="212" t="s">
        <v>163</v>
      </c>
    </row>
    <row r="152" spans="1:65" s="2" customFormat="1" ht="21.75" customHeight="1">
      <c r="A152" s="34"/>
      <c r="B152" s="35"/>
      <c r="C152" s="187" t="s">
        <v>169</v>
      </c>
      <c r="D152" s="187" t="s">
        <v>165</v>
      </c>
      <c r="E152" s="188" t="s">
        <v>182</v>
      </c>
      <c r="F152" s="189" t="s">
        <v>183</v>
      </c>
      <c r="G152" s="190" t="s">
        <v>175</v>
      </c>
      <c r="H152" s="191">
        <v>19</v>
      </c>
      <c r="I152" s="192"/>
      <c r="J152" s="193">
        <f>ROUND(I152*H152,2)</f>
        <v>0</v>
      </c>
      <c r="K152" s="194"/>
      <c r="L152" s="39"/>
      <c r="M152" s="195" t="s">
        <v>1</v>
      </c>
      <c r="N152" s="196" t="s">
        <v>43</v>
      </c>
      <c r="O152" s="71"/>
      <c r="P152" s="197">
        <f>O152*H152</f>
        <v>0</v>
      </c>
      <c r="Q152" s="197">
        <v>4.684E-2</v>
      </c>
      <c r="R152" s="197">
        <f>Q152*H152</f>
        <v>0.88995999999999997</v>
      </c>
      <c r="S152" s="197">
        <v>0</v>
      </c>
      <c r="T152" s="198">
        <f>S152*H152</f>
        <v>0</v>
      </c>
      <c r="U152" s="34"/>
      <c r="V152" s="34"/>
      <c r="W152" s="34"/>
      <c r="X152" s="34"/>
      <c r="Y152" s="34"/>
      <c r="Z152" s="34"/>
      <c r="AA152" s="34"/>
      <c r="AB152" s="34"/>
      <c r="AC152" s="34"/>
      <c r="AD152" s="34"/>
      <c r="AE152" s="34"/>
      <c r="AR152" s="199" t="s">
        <v>169</v>
      </c>
      <c r="AT152" s="199" t="s">
        <v>165</v>
      </c>
      <c r="AU152" s="199" t="s">
        <v>88</v>
      </c>
      <c r="AY152" s="17" t="s">
        <v>163</v>
      </c>
      <c r="BE152" s="200">
        <f>IF(N152="základní",J152,0)</f>
        <v>0</v>
      </c>
      <c r="BF152" s="200">
        <f>IF(N152="snížená",J152,0)</f>
        <v>0</v>
      </c>
      <c r="BG152" s="200">
        <f>IF(N152="zákl. přenesená",J152,0)</f>
        <v>0</v>
      </c>
      <c r="BH152" s="200">
        <f>IF(N152="sníž. přenesená",J152,0)</f>
        <v>0</v>
      </c>
      <c r="BI152" s="200">
        <f>IF(N152="nulová",J152,0)</f>
        <v>0</v>
      </c>
      <c r="BJ152" s="17" t="s">
        <v>86</v>
      </c>
      <c r="BK152" s="200">
        <f>ROUND(I152*H152,2)</f>
        <v>0</v>
      </c>
      <c r="BL152" s="17" t="s">
        <v>169</v>
      </c>
      <c r="BM152" s="199" t="s">
        <v>184</v>
      </c>
    </row>
    <row r="153" spans="1:65" s="2" customFormat="1" ht="33" customHeight="1">
      <c r="A153" s="34"/>
      <c r="B153" s="35"/>
      <c r="C153" s="213" t="s">
        <v>185</v>
      </c>
      <c r="D153" s="213" t="s">
        <v>186</v>
      </c>
      <c r="E153" s="214" t="s">
        <v>187</v>
      </c>
      <c r="F153" s="215" t="s">
        <v>188</v>
      </c>
      <c r="G153" s="216" t="s">
        <v>175</v>
      </c>
      <c r="H153" s="217">
        <v>4</v>
      </c>
      <c r="I153" s="218"/>
      <c r="J153" s="219">
        <f>ROUND(I153*H153,2)</f>
        <v>0</v>
      </c>
      <c r="K153" s="220"/>
      <c r="L153" s="221"/>
      <c r="M153" s="222" t="s">
        <v>1</v>
      </c>
      <c r="N153" s="223" t="s">
        <v>43</v>
      </c>
      <c r="O153" s="71"/>
      <c r="P153" s="197">
        <f>O153*H153</f>
        <v>0</v>
      </c>
      <c r="Q153" s="197">
        <v>1.489E-2</v>
      </c>
      <c r="R153" s="197">
        <f>Q153*H153</f>
        <v>5.9560000000000002E-2</v>
      </c>
      <c r="S153" s="197">
        <v>0</v>
      </c>
      <c r="T153" s="198">
        <f>S153*H153</f>
        <v>0</v>
      </c>
      <c r="U153" s="34"/>
      <c r="V153" s="34"/>
      <c r="W153" s="34"/>
      <c r="X153" s="34"/>
      <c r="Y153" s="34"/>
      <c r="Z153" s="34"/>
      <c r="AA153" s="34"/>
      <c r="AB153" s="34"/>
      <c r="AC153" s="34"/>
      <c r="AD153" s="34"/>
      <c r="AE153" s="34"/>
      <c r="AR153" s="199" t="s">
        <v>189</v>
      </c>
      <c r="AT153" s="199" t="s">
        <v>186</v>
      </c>
      <c r="AU153" s="199" t="s">
        <v>88</v>
      </c>
      <c r="AY153" s="17" t="s">
        <v>163</v>
      </c>
      <c r="BE153" s="200">
        <f>IF(N153="základní",J153,0)</f>
        <v>0</v>
      </c>
      <c r="BF153" s="200">
        <f>IF(N153="snížená",J153,0)</f>
        <v>0</v>
      </c>
      <c r="BG153" s="200">
        <f>IF(N153="zákl. přenesená",J153,0)</f>
        <v>0</v>
      </c>
      <c r="BH153" s="200">
        <f>IF(N153="sníž. přenesená",J153,0)</f>
        <v>0</v>
      </c>
      <c r="BI153" s="200">
        <f>IF(N153="nulová",J153,0)</f>
        <v>0</v>
      </c>
      <c r="BJ153" s="17" t="s">
        <v>86</v>
      </c>
      <c r="BK153" s="200">
        <f>ROUND(I153*H153,2)</f>
        <v>0</v>
      </c>
      <c r="BL153" s="17" t="s">
        <v>169</v>
      </c>
      <c r="BM153" s="199" t="s">
        <v>190</v>
      </c>
    </row>
    <row r="154" spans="1:65" s="2" customFormat="1" ht="19.5">
      <c r="A154" s="34"/>
      <c r="B154" s="35"/>
      <c r="C154" s="36"/>
      <c r="D154" s="203" t="s">
        <v>191</v>
      </c>
      <c r="E154" s="36"/>
      <c r="F154" s="224" t="s">
        <v>192</v>
      </c>
      <c r="G154" s="36"/>
      <c r="H154" s="36"/>
      <c r="I154" s="225"/>
      <c r="J154" s="36"/>
      <c r="K154" s="36"/>
      <c r="L154" s="39"/>
      <c r="M154" s="226"/>
      <c r="N154" s="227"/>
      <c r="O154" s="71"/>
      <c r="P154" s="71"/>
      <c r="Q154" s="71"/>
      <c r="R154" s="71"/>
      <c r="S154" s="71"/>
      <c r="T154" s="72"/>
      <c r="U154" s="34"/>
      <c r="V154" s="34"/>
      <c r="W154" s="34"/>
      <c r="X154" s="34"/>
      <c r="Y154" s="34"/>
      <c r="Z154" s="34"/>
      <c r="AA154" s="34"/>
      <c r="AB154" s="34"/>
      <c r="AC154" s="34"/>
      <c r="AD154" s="34"/>
      <c r="AE154" s="34"/>
      <c r="AT154" s="17" t="s">
        <v>191</v>
      </c>
      <c r="AU154" s="17" t="s">
        <v>88</v>
      </c>
    </row>
    <row r="155" spans="1:65" s="2" customFormat="1" ht="37.9" customHeight="1">
      <c r="A155" s="34"/>
      <c r="B155" s="35"/>
      <c r="C155" s="213" t="s">
        <v>193</v>
      </c>
      <c r="D155" s="213" t="s">
        <v>186</v>
      </c>
      <c r="E155" s="214" t="s">
        <v>194</v>
      </c>
      <c r="F155" s="215" t="s">
        <v>195</v>
      </c>
      <c r="G155" s="216" t="s">
        <v>175</v>
      </c>
      <c r="H155" s="217">
        <v>12</v>
      </c>
      <c r="I155" s="218"/>
      <c r="J155" s="219">
        <f>ROUND(I155*H155,2)</f>
        <v>0</v>
      </c>
      <c r="K155" s="220"/>
      <c r="L155" s="221"/>
      <c r="M155" s="222" t="s">
        <v>1</v>
      </c>
      <c r="N155" s="223" t="s">
        <v>43</v>
      </c>
      <c r="O155" s="71"/>
      <c r="P155" s="197">
        <f>O155*H155</f>
        <v>0</v>
      </c>
      <c r="Q155" s="197">
        <v>1.521E-2</v>
      </c>
      <c r="R155" s="197">
        <f>Q155*H155</f>
        <v>0.18251999999999999</v>
      </c>
      <c r="S155" s="197">
        <v>0</v>
      </c>
      <c r="T155" s="198">
        <f>S155*H155</f>
        <v>0</v>
      </c>
      <c r="U155" s="34"/>
      <c r="V155" s="34"/>
      <c r="W155" s="34"/>
      <c r="X155" s="34"/>
      <c r="Y155" s="34"/>
      <c r="Z155" s="34"/>
      <c r="AA155" s="34"/>
      <c r="AB155" s="34"/>
      <c r="AC155" s="34"/>
      <c r="AD155" s="34"/>
      <c r="AE155" s="34"/>
      <c r="AR155" s="199" t="s">
        <v>189</v>
      </c>
      <c r="AT155" s="199" t="s">
        <v>186</v>
      </c>
      <c r="AU155" s="199" t="s">
        <v>88</v>
      </c>
      <c r="AY155" s="17" t="s">
        <v>163</v>
      </c>
      <c r="BE155" s="200">
        <f>IF(N155="základní",J155,0)</f>
        <v>0</v>
      </c>
      <c r="BF155" s="200">
        <f>IF(N155="snížená",J155,0)</f>
        <v>0</v>
      </c>
      <c r="BG155" s="200">
        <f>IF(N155="zákl. přenesená",J155,0)</f>
        <v>0</v>
      </c>
      <c r="BH155" s="200">
        <f>IF(N155="sníž. přenesená",J155,0)</f>
        <v>0</v>
      </c>
      <c r="BI155" s="200">
        <f>IF(N155="nulová",J155,0)</f>
        <v>0</v>
      </c>
      <c r="BJ155" s="17" t="s">
        <v>86</v>
      </c>
      <c r="BK155" s="200">
        <f>ROUND(I155*H155,2)</f>
        <v>0</v>
      </c>
      <c r="BL155" s="17" t="s">
        <v>169</v>
      </c>
      <c r="BM155" s="199" t="s">
        <v>196</v>
      </c>
    </row>
    <row r="156" spans="1:65" s="2" customFormat="1" ht="19.5">
      <c r="A156" s="34"/>
      <c r="B156" s="35"/>
      <c r="C156" s="36"/>
      <c r="D156" s="203" t="s">
        <v>191</v>
      </c>
      <c r="E156" s="36"/>
      <c r="F156" s="224" t="s">
        <v>192</v>
      </c>
      <c r="G156" s="36"/>
      <c r="H156" s="36"/>
      <c r="I156" s="225"/>
      <c r="J156" s="36"/>
      <c r="K156" s="36"/>
      <c r="L156" s="39"/>
      <c r="M156" s="226"/>
      <c r="N156" s="227"/>
      <c r="O156" s="71"/>
      <c r="P156" s="71"/>
      <c r="Q156" s="71"/>
      <c r="R156" s="71"/>
      <c r="S156" s="71"/>
      <c r="T156" s="72"/>
      <c r="U156" s="34"/>
      <c r="V156" s="34"/>
      <c r="W156" s="34"/>
      <c r="X156" s="34"/>
      <c r="Y156" s="34"/>
      <c r="Z156" s="34"/>
      <c r="AA156" s="34"/>
      <c r="AB156" s="34"/>
      <c r="AC156" s="34"/>
      <c r="AD156" s="34"/>
      <c r="AE156" s="34"/>
      <c r="AT156" s="17" t="s">
        <v>191</v>
      </c>
      <c r="AU156" s="17" t="s">
        <v>88</v>
      </c>
    </row>
    <row r="157" spans="1:65" s="2" customFormat="1" ht="33" customHeight="1">
      <c r="A157" s="34"/>
      <c r="B157" s="35"/>
      <c r="C157" s="213" t="s">
        <v>197</v>
      </c>
      <c r="D157" s="213" t="s">
        <v>186</v>
      </c>
      <c r="E157" s="214" t="s">
        <v>198</v>
      </c>
      <c r="F157" s="215" t="s">
        <v>199</v>
      </c>
      <c r="G157" s="216" t="s">
        <v>175</v>
      </c>
      <c r="H157" s="217">
        <v>3</v>
      </c>
      <c r="I157" s="218"/>
      <c r="J157" s="219">
        <f>ROUND(I157*H157,2)</f>
        <v>0</v>
      </c>
      <c r="K157" s="220"/>
      <c r="L157" s="221"/>
      <c r="M157" s="222" t="s">
        <v>1</v>
      </c>
      <c r="N157" s="223" t="s">
        <v>43</v>
      </c>
      <c r="O157" s="71"/>
      <c r="P157" s="197">
        <f>O157*H157</f>
        <v>0</v>
      </c>
      <c r="Q157" s="197">
        <v>1.553E-2</v>
      </c>
      <c r="R157" s="197">
        <f>Q157*H157</f>
        <v>4.6589999999999999E-2</v>
      </c>
      <c r="S157" s="197">
        <v>0</v>
      </c>
      <c r="T157" s="198">
        <f>S157*H157</f>
        <v>0</v>
      </c>
      <c r="U157" s="34"/>
      <c r="V157" s="34"/>
      <c r="W157" s="34"/>
      <c r="X157" s="34"/>
      <c r="Y157" s="34"/>
      <c r="Z157" s="34"/>
      <c r="AA157" s="34"/>
      <c r="AB157" s="34"/>
      <c r="AC157" s="34"/>
      <c r="AD157" s="34"/>
      <c r="AE157" s="34"/>
      <c r="AR157" s="199" t="s">
        <v>189</v>
      </c>
      <c r="AT157" s="199" t="s">
        <v>186</v>
      </c>
      <c r="AU157" s="199" t="s">
        <v>88</v>
      </c>
      <c r="AY157" s="17" t="s">
        <v>163</v>
      </c>
      <c r="BE157" s="200">
        <f>IF(N157="základní",J157,0)</f>
        <v>0</v>
      </c>
      <c r="BF157" s="200">
        <f>IF(N157="snížená",J157,0)</f>
        <v>0</v>
      </c>
      <c r="BG157" s="200">
        <f>IF(N157="zákl. přenesená",J157,0)</f>
        <v>0</v>
      </c>
      <c r="BH157" s="200">
        <f>IF(N157="sníž. přenesená",J157,0)</f>
        <v>0</v>
      </c>
      <c r="BI157" s="200">
        <f>IF(N157="nulová",J157,0)</f>
        <v>0</v>
      </c>
      <c r="BJ157" s="17" t="s">
        <v>86</v>
      </c>
      <c r="BK157" s="200">
        <f>ROUND(I157*H157,2)</f>
        <v>0</v>
      </c>
      <c r="BL157" s="17" t="s">
        <v>169</v>
      </c>
      <c r="BM157" s="199" t="s">
        <v>200</v>
      </c>
    </row>
    <row r="158" spans="1:65" s="2" customFormat="1" ht="19.5">
      <c r="A158" s="34"/>
      <c r="B158" s="35"/>
      <c r="C158" s="36"/>
      <c r="D158" s="203" t="s">
        <v>191</v>
      </c>
      <c r="E158" s="36"/>
      <c r="F158" s="224" t="s">
        <v>192</v>
      </c>
      <c r="G158" s="36"/>
      <c r="H158" s="36"/>
      <c r="I158" s="225"/>
      <c r="J158" s="36"/>
      <c r="K158" s="36"/>
      <c r="L158" s="39"/>
      <c r="M158" s="226"/>
      <c r="N158" s="227"/>
      <c r="O158" s="71"/>
      <c r="P158" s="71"/>
      <c r="Q158" s="71"/>
      <c r="R158" s="71"/>
      <c r="S158" s="71"/>
      <c r="T158" s="72"/>
      <c r="U158" s="34"/>
      <c r="V158" s="34"/>
      <c r="W158" s="34"/>
      <c r="X158" s="34"/>
      <c r="Y158" s="34"/>
      <c r="Z158" s="34"/>
      <c r="AA158" s="34"/>
      <c r="AB158" s="34"/>
      <c r="AC158" s="34"/>
      <c r="AD158" s="34"/>
      <c r="AE158" s="34"/>
      <c r="AT158" s="17" t="s">
        <v>191</v>
      </c>
      <c r="AU158" s="17" t="s">
        <v>88</v>
      </c>
    </row>
    <row r="159" spans="1:65" s="12" customFormat="1" ht="22.9" customHeight="1">
      <c r="B159" s="171"/>
      <c r="C159" s="172"/>
      <c r="D159" s="173" t="s">
        <v>77</v>
      </c>
      <c r="E159" s="185" t="s">
        <v>177</v>
      </c>
      <c r="F159" s="185" t="s">
        <v>201</v>
      </c>
      <c r="G159" s="172"/>
      <c r="H159" s="172"/>
      <c r="I159" s="175"/>
      <c r="J159" s="186">
        <f>BK159</f>
        <v>0</v>
      </c>
      <c r="K159" s="172"/>
      <c r="L159" s="177"/>
      <c r="M159" s="178"/>
      <c r="N159" s="179"/>
      <c r="O159" s="179"/>
      <c r="P159" s="180">
        <f>SUM(P160:P205)</f>
        <v>0</v>
      </c>
      <c r="Q159" s="179"/>
      <c r="R159" s="180">
        <f>SUM(R160:R205)</f>
        <v>32.026894500000004</v>
      </c>
      <c r="S159" s="179"/>
      <c r="T159" s="181">
        <f>SUM(T160:T205)</f>
        <v>0</v>
      </c>
      <c r="AR159" s="182" t="s">
        <v>86</v>
      </c>
      <c r="AT159" s="183" t="s">
        <v>77</v>
      </c>
      <c r="AU159" s="183" t="s">
        <v>86</v>
      </c>
      <c r="AY159" s="182" t="s">
        <v>163</v>
      </c>
      <c r="BK159" s="184">
        <f>SUM(BK160:BK205)</f>
        <v>0</v>
      </c>
    </row>
    <row r="160" spans="1:65" s="2" customFormat="1" ht="33" customHeight="1">
      <c r="A160" s="34"/>
      <c r="B160" s="35"/>
      <c r="C160" s="187" t="s">
        <v>189</v>
      </c>
      <c r="D160" s="187" t="s">
        <v>165</v>
      </c>
      <c r="E160" s="188" t="s">
        <v>202</v>
      </c>
      <c r="F160" s="189" t="s">
        <v>203</v>
      </c>
      <c r="G160" s="190" t="s">
        <v>204</v>
      </c>
      <c r="H160" s="191">
        <v>5.2240000000000002</v>
      </c>
      <c r="I160" s="192"/>
      <c r="J160" s="193">
        <f>ROUND(I160*H160,2)</f>
        <v>0</v>
      </c>
      <c r="K160" s="194"/>
      <c r="L160" s="39"/>
      <c r="M160" s="195" t="s">
        <v>1</v>
      </c>
      <c r="N160" s="196" t="s">
        <v>43</v>
      </c>
      <c r="O160" s="71"/>
      <c r="P160" s="197">
        <f>O160*H160</f>
        <v>0</v>
      </c>
      <c r="Q160" s="197">
        <v>1.3271500000000001</v>
      </c>
      <c r="R160" s="197">
        <f>Q160*H160</f>
        <v>6.9330316000000005</v>
      </c>
      <c r="S160" s="197">
        <v>0</v>
      </c>
      <c r="T160" s="198">
        <f>S160*H160</f>
        <v>0</v>
      </c>
      <c r="U160" s="34"/>
      <c r="V160" s="34"/>
      <c r="W160" s="34"/>
      <c r="X160" s="34"/>
      <c r="Y160" s="34"/>
      <c r="Z160" s="34"/>
      <c r="AA160" s="34"/>
      <c r="AB160" s="34"/>
      <c r="AC160" s="34"/>
      <c r="AD160" s="34"/>
      <c r="AE160" s="34"/>
      <c r="AR160" s="199" t="s">
        <v>169</v>
      </c>
      <c r="AT160" s="199" t="s">
        <v>165</v>
      </c>
      <c r="AU160" s="199" t="s">
        <v>88</v>
      </c>
      <c r="AY160" s="17" t="s">
        <v>163</v>
      </c>
      <c r="BE160" s="200">
        <f>IF(N160="základní",J160,0)</f>
        <v>0</v>
      </c>
      <c r="BF160" s="200">
        <f>IF(N160="snížená",J160,0)</f>
        <v>0</v>
      </c>
      <c r="BG160" s="200">
        <f>IF(N160="zákl. přenesená",J160,0)</f>
        <v>0</v>
      </c>
      <c r="BH160" s="200">
        <f>IF(N160="sníž. přenesená",J160,0)</f>
        <v>0</v>
      </c>
      <c r="BI160" s="200">
        <f>IF(N160="nulová",J160,0)</f>
        <v>0</v>
      </c>
      <c r="BJ160" s="17" t="s">
        <v>86</v>
      </c>
      <c r="BK160" s="200">
        <f>ROUND(I160*H160,2)</f>
        <v>0</v>
      </c>
      <c r="BL160" s="17" t="s">
        <v>169</v>
      </c>
      <c r="BM160" s="199" t="s">
        <v>205</v>
      </c>
    </row>
    <row r="161" spans="1:65" s="13" customFormat="1" ht="11.25">
      <c r="B161" s="201"/>
      <c r="C161" s="202"/>
      <c r="D161" s="203" t="s">
        <v>171</v>
      </c>
      <c r="E161" s="204" t="s">
        <v>1</v>
      </c>
      <c r="F161" s="205" t="s">
        <v>1442</v>
      </c>
      <c r="G161" s="202"/>
      <c r="H161" s="206">
        <v>1.5840000000000001</v>
      </c>
      <c r="I161" s="207"/>
      <c r="J161" s="202"/>
      <c r="K161" s="202"/>
      <c r="L161" s="208"/>
      <c r="M161" s="209"/>
      <c r="N161" s="210"/>
      <c r="O161" s="210"/>
      <c r="P161" s="210"/>
      <c r="Q161" s="210"/>
      <c r="R161" s="210"/>
      <c r="S161" s="210"/>
      <c r="T161" s="211"/>
      <c r="AT161" s="212" t="s">
        <v>171</v>
      </c>
      <c r="AU161" s="212" t="s">
        <v>88</v>
      </c>
      <c r="AV161" s="13" t="s">
        <v>88</v>
      </c>
      <c r="AW161" s="13" t="s">
        <v>34</v>
      </c>
      <c r="AX161" s="13" t="s">
        <v>78</v>
      </c>
      <c r="AY161" s="212" t="s">
        <v>163</v>
      </c>
    </row>
    <row r="162" spans="1:65" s="13" customFormat="1" ht="11.25">
      <c r="B162" s="201"/>
      <c r="C162" s="202"/>
      <c r="D162" s="203" t="s">
        <v>171</v>
      </c>
      <c r="E162" s="204" t="s">
        <v>1</v>
      </c>
      <c r="F162" s="205" t="s">
        <v>1443</v>
      </c>
      <c r="G162" s="202"/>
      <c r="H162" s="206">
        <v>0.29699999999999999</v>
      </c>
      <c r="I162" s="207"/>
      <c r="J162" s="202"/>
      <c r="K162" s="202"/>
      <c r="L162" s="208"/>
      <c r="M162" s="209"/>
      <c r="N162" s="210"/>
      <c r="O162" s="210"/>
      <c r="P162" s="210"/>
      <c r="Q162" s="210"/>
      <c r="R162" s="210"/>
      <c r="S162" s="210"/>
      <c r="T162" s="211"/>
      <c r="AT162" s="212" t="s">
        <v>171</v>
      </c>
      <c r="AU162" s="212" t="s">
        <v>88</v>
      </c>
      <c r="AV162" s="13" t="s">
        <v>88</v>
      </c>
      <c r="AW162" s="13" t="s">
        <v>34</v>
      </c>
      <c r="AX162" s="13" t="s">
        <v>78</v>
      </c>
      <c r="AY162" s="212" t="s">
        <v>163</v>
      </c>
    </row>
    <row r="163" spans="1:65" s="13" customFormat="1" ht="11.25">
      <c r="B163" s="201"/>
      <c r="C163" s="202"/>
      <c r="D163" s="203" t="s">
        <v>171</v>
      </c>
      <c r="E163" s="204" t="s">
        <v>1</v>
      </c>
      <c r="F163" s="205" t="s">
        <v>1444</v>
      </c>
      <c r="G163" s="202"/>
      <c r="H163" s="206">
        <v>0.52800000000000002</v>
      </c>
      <c r="I163" s="207"/>
      <c r="J163" s="202"/>
      <c r="K163" s="202"/>
      <c r="L163" s="208"/>
      <c r="M163" s="209"/>
      <c r="N163" s="210"/>
      <c r="O163" s="210"/>
      <c r="P163" s="210"/>
      <c r="Q163" s="210"/>
      <c r="R163" s="210"/>
      <c r="S163" s="210"/>
      <c r="T163" s="211"/>
      <c r="AT163" s="212" t="s">
        <v>171</v>
      </c>
      <c r="AU163" s="212" t="s">
        <v>88</v>
      </c>
      <c r="AV163" s="13" t="s">
        <v>88</v>
      </c>
      <c r="AW163" s="13" t="s">
        <v>34</v>
      </c>
      <c r="AX163" s="13" t="s">
        <v>78</v>
      </c>
      <c r="AY163" s="212" t="s">
        <v>163</v>
      </c>
    </row>
    <row r="164" spans="1:65" s="13" customFormat="1" ht="11.25">
      <c r="B164" s="201"/>
      <c r="C164" s="202"/>
      <c r="D164" s="203" t="s">
        <v>171</v>
      </c>
      <c r="E164" s="204" t="s">
        <v>1</v>
      </c>
      <c r="F164" s="205" t="s">
        <v>1445</v>
      </c>
      <c r="G164" s="202"/>
      <c r="H164" s="206">
        <v>0.79200000000000004</v>
      </c>
      <c r="I164" s="207"/>
      <c r="J164" s="202"/>
      <c r="K164" s="202"/>
      <c r="L164" s="208"/>
      <c r="M164" s="209"/>
      <c r="N164" s="210"/>
      <c r="O164" s="210"/>
      <c r="P164" s="210"/>
      <c r="Q164" s="210"/>
      <c r="R164" s="210"/>
      <c r="S164" s="210"/>
      <c r="T164" s="211"/>
      <c r="AT164" s="212" t="s">
        <v>171</v>
      </c>
      <c r="AU164" s="212" t="s">
        <v>88</v>
      </c>
      <c r="AV164" s="13" t="s">
        <v>88</v>
      </c>
      <c r="AW164" s="13" t="s">
        <v>34</v>
      </c>
      <c r="AX164" s="13" t="s">
        <v>78</v>
      </c>
      <c r="AY164" s="212" t="s">
        <v>163</v>
      </c>
    </row>
    <row r="165" spans="1:65" s="13" customFormat="1" ht="11.25">
      <c r="B165" s="201"/>
      <c r="C165" s="202"/>
      <c r="D165" s="203" t="s">
        <v>171</v>
      </c>
      <c r="E165" s="204" t="s">
        <v>1</v>
      </c>
      <c r="F165" s="205" t="s">
        <v>1446</v>
      </c>
      <c r="G165" s="202"/>
      <c r="H165" s="206">
        <v>0.52800000000000002</v>
      </c>
      <c r="I165" s="207"/>
      <c r="J165" s="202"/>
      <c r="K165" s="202"/>
      <c r="L165" s="208"/>
      <c r="M165" s="209"/>
      <c r="N165" s="210"/>
      <c r="O165" s="210"/>
      <c r="P165" s="210"/>
      <c r="Q165" s="210"/>
      <c r="R165" s="210"/>
      <c r="S165" s="210"/>
      <c r="T165" s="211"/>
      <c r="AT165" s="212" t="s">
        <v>171</v>
      </c>
      <c r="AU165" s="212" t="s">
        <v>88</v>
      </c>
      <c r="AV165" s="13" t="s">
        <v>88</v>
      </c>
      <c r="AW165" s="13" t="s">
        <v>34</v>
      </c>
      <c r="AX165" s="13" t="s">
        <v>78</v>
      </c>
      <c r="AY165" s="212" t="s">
        <v>163</v>
      </c>
    </row>
    <row r="166" spans="1:65" s="13" customFormat="1" ht="11.25">
      <c r="B166" s="201"/>
      <c r="C166" s="202"/>
      <c r="D166" s="203" t="s">
        <v>171</v>
      </c>
      <c r="E166" s="204" t="s">
        <v>1</v>
      </c>
      <c r="F166" s="205" t="s">
        <v>1447</v>
      </c>
      <c r="G166" s="202"/>
      <c r="H166" s="206">
        <v>0.495</v>
      </c>
      <c r="I166" s="207"/>
      <c r="J166" s="202"/>
      <c r="K166" s="202"/>
      <c r="L166" s="208"/>
      <c r="M166" s="209"/>
      <c r="N166" s="210"/>
      <c r="O166" s="210"/>
      <c r="P166" s="210"/>
      <c r="Q166" s="210"/>
      <c r="R166" s="210"/>
      <c r="S166" s="210"/>
      <c r="T166" s="211"/>
      <c r="AT166" s="212" t="s">
        <v>171</v>
      </c>
      <c r="AU166" s="212" t="s">
        <v>88</v>
      </c>
      <c r="AV166" s="13" t="s">
        <v>88</v>
      </c>
      <c r="AW166" s="13" t="s">
        <v>34</v>
      </c>
      <c r="AX166" s="13" t="s">
        <v>78</v>
      </c>
      <c r="AY166" s="212" t="s">
        <v>163</v>
      </c>
    </row>
    <row r="167" spans="1:65" s="13" customFormat="1" ht="11.25">
      <c r="B167" s="201"/>
      <c r="C167" s="202"/>
      <c r="D167" s="203" t="s">
        <v>171</v>
      </c>
      <c r="E167" s="204" t="s">
        <v>1</v>
      </c>
      <c r="F167" s="205" t="s">
        <v>208</v>
      </c>
      <c r="G167" s="202"/>
      <c r="H167" s="206">
        <v>1</v>
      </c>
      <c r="I167" s="207"/>
      <c r="J167" s="202"/>
      <c r="K167" s="202"/>
      <c r="L167" s="208"/>
      <c r="M167" s="209"/>
      <c r="N167" s="210"/>
      <c r="O167" s="210"/>
      <c r="P167" s="210"/>
      <c r="Q167" s="210"/>
      <c r="R167" s="210"/>
      <c r="S167" s="210"/>
      <c r="T167" s="211"/>
      <c r="AT167" s="212" t="s">
        <v>171</v>
      </c>
      <c r="AU167" s="212" t="s">
        <v>88</v>
      </c>
      <c r="AV167" s="13" t="s">
        <v>88</v>
      </c>
      <c r="AW167" s="13" t="s">
        <v>34</v>
      </c>
      <c r="AX167" s="13" t="s">
        <v>78</v>
      </c>
      <c r="AY167" s="212" t="s">
        <v>163</v>
      </c>
    </row>
    <row r="168" spans="1:65" s="14" customFormat="1" ht="11.25">
      <c r="B168" s="228"/>
      <c r="C168" s="229"/>
      <c r="D168" s="203" t="s">
        <v>171</v>
      </c>
      <c r="E168" s="230" t="s">
        <v>1</v>
      </c>
      <c r="F168" s="231" t="s">
        <v>209</v>
      </c>
      <c r="G168" s="229"/>
      <c r="H168" s="232">
        <v>5.2239999999999993</v>
      </c>
      <c r="I168" s="233"/>
      <c r="J168" s="229"/>
      <c r="K168" s="229"/>
      <c r="L168" s="234"/>
      <c r="M168" s="235"/>
      <c r="N168" s="236"/>
      <c r="O168" s="236"/>
      <c r="P168" s="236"/>
      <c r="Q168" s="236"/>
      <c r="R168" s="236"/>
      <c r="S168" s="236"/>
      <c r="T168" s="237"/>
      <c r="AT168" s="238" t="s">
        <v>171</v>
      </c>
      <c r="AU168" s="238" t="s">
        <v>88</v>
      </c>
      <c r="AV168" s="14" t="s">
        <v>169</v>
      </c>
      <c r="AW168" s="14" t="s">
        <v>34</v>
      </c>
      <c r="AX168" s="14" t="s">
        <v>86</v>
      </c>
      <c r="AY168" s="238" t="s">
        <v>163</v>
      </c>
    </row>
    <row r="169" spans="1:65" s="2" customFormat="1" ht="24.2" customHeight="1">
      <c r="A169" s="34"/>
      <c r="B169" s="35"/>
      <c r="C169" s="187" t="s">
        <v>210</v>
      </c>
      <c r="D169" s="187" t="s">
        <v>165</v>
      </c>
      <c r="E169" s="188" t="s">
        <v>178</v>
      </c>
      <c r="F169" s="189" t="s">
        <v>179</v>
      </c>
      <c r="G169" s="190" t="s">
        <v>168</v>
      </c>
      <c r="H169" s="191">
        <v>14</v>
      </c>
      <c r="I169" s="192"/>
      <c r="J169" s="193">
        <f>ROUND(I169*H169,2)</f>
        <v>0</v>
      </c>
      <c r="K169" s="194"/>
      <c r="L169" s="39"/>
      <c r="M169" s="195" t="s">
        <v>1</v>
      </c>
      <c r="N169" s="196" t="s">
        <v>43</v>
      </c>
      <c r="O169" s="71"/>
      <c r="P169" s="197">
        <f>O169*H169</f>
        <v>0</v>
      </c>
      <c r="Q169" s="197">
        <v>0.25364999999999999</v>
      </c>
      <c r="R169" s="197">
        <f>Q169*H169</f>
        <v>3.5510999999999999</v>
      </c>
      <c r="S169" s="197">
        <v>0</v>
      </c>
      <c r="T169" s="198">
        <f>S169*H169</f>
        <v>0</v>
      </c>
      <c r="U169" s="34"/>
      <c r="V169" s="34"/>
      <c r="W169" s="34"/>
      <c r="X169" s="34"/>
      <c r="Y169" s="34"/>
      <c r="Z169" s="34"/>
      <c r="AA169" s="34"/>
      <c r="AB169" s="34"/>
      <c r="AC169" s="34"/>
      <c r="AD169" s="34"/>
      <c r="AE169" s="34"/>
      <c r="AR169" s="199" t="s">
        <v>169</v>
      </c>
      <c r="AT169" s="199" t="s">
        <v>165</v>
      </c>
      <c r="AU169" s="199" t="s">
        <v>88</v>
      </c>
      <c r="AY169" s="17" t="s">
        <v>163</v>
      </c>
      <c r="BE169" s="200">
        <f>IF(N169="základní",J169,0)</f>
        <v>0</v>
      </c>
      <c r="BF169" s="200">
        <f>IF(N169="snížená",J169,0)</f>
        <v>0</v>
      </c>
      <c r="BG169" s="200">
        <f>IF(N169="zákl. přenesená",J169,0)</f>
        <v>0</v>
      </c>
      <c r="BH169" s="200">
        <f>IF(N169="sníž. přenesená",J169,0)</f>
        <v>0</v>
      </c>
      <c r="BI169" s="200">
        <f>IF(N169="nulová",J169,0)</f>
        <v>0</v>
      </c>
      <c r="BJ169" s="17" t="s">
        <v>86</v>
      </c>
      <c r="BK169" s="200">
        <f>ROUND(I169*H169,2)</f>
        <v>0</v>
      </c>
      <c r="BL169" s="17" t="s">
        <v>169</v>
      </c>
      <c r="BM169" s="199" t="s">
        <v>211</v>
      </c>
    </row>
    <row r="170" spans="1:65" s="13" customFormat="1" ht="11.25">
      <c r="B170" s="201"/>
      <c r="C170" s="202"/>
      <c r="D170" s="203" t="s">
        <v>171</v>
      </c>
      <c r="E170" s="204" t="s">
        <v>1</v>
      </c>
      <c r="F170" s="205" t="s">
        <v>1448</v>
      </c>
      <c r="G170" s="202"/>
      <c r="H170" s="206">
        <v>12.8</v>
      </c>
      <c r="I170" s="207"/>
      <c r="J170" s="202"/>
      <c r="K170" s="202"/>
      <c r="L170" s="208"/>
      <c r="M170" s="209"/>
      <c r="N170" s="210"/>
      <c r="O170" s="210"/>
      <c r="P170" s="210"/>
      <c r="Q170" s="210"/>
      <c r="R170" s="210"/>
      <c r="S170" s="210"/>
      <c r="T170" s="211"/>
      <c r="AT170" s="212" t="s">
        <v>171</v>
      </c>
      <c r="AU170" s="212" t="s">
        <v>88</v>
      </c>
      <c r="AV170" s="13" t="s">
        <v>88</v>
      </c>
      <c r="AW170" s="13" t="s">
        <v>34</v>
      </c>
      <c r="AX170" s="13" t="s">
        <v>78</v>
      </c>
      <c r="AY170" s="212" t="s">
        <v>163</v>
      </c>
    </row>
    <row r="171" spans="1:65" s="13" customFormat="1" ht="11.25">
      <c r="B171" s="201"/>
      <c r="C171" s="202"/>
      <c r="D171" s="203" t="s">
        <v>171</v>
      </c>
      <c r="E171" s="204" t="s">
        <v>1</v>
      </c>
      <c r="F171" s="205" t="s">
        <v>213</v>
      </c>
      <c r="G171" s="202"/>
      <c r="H171" s="206">
        <v>1.2</v>
      </c>
      <c r="I171" s="207"/>
      <c r="J171" s="202"/>
      <c r="K171" s="202"/>
      <c r="L171" s="208"/>
      <c r="M171" s="209"/>
      <c r="N171" s="210"/>
      <c r="O171" s="210"/>
      <c r="P171" s="210"/>
      <c r="Q171" s="210"/>
      <c r="R171" s="210"/>
      <c r="S171" s="210"/>
      <c r="T171" s="211"/>
      <c r="AT171" s="212" t="s">
        <v>171</v>
      </c>
      <c r="AU171" s="212" t="s">
        <v>88</v>
      </c>
      <c r="AV171" s="13" t="s">
        <v>88</v>
      </c>
      <c r="AW171" s="13" t="s">
        <v>34</v>
      </c>
      <c r="AX171" s="13" t="s">
        <v>78</v>
      </c>
      <c r="AY171" s="212" t="s">
        <v>163</v>
      </c>
    </row>
    <row r="172" spans="1:65" s="14" customFormat="1" ht="11.25">
      <c r="B172" s="228"/>
      <c r="C172" s="229"/>
      <c r="D172" s="203" t="s">
        <v>171</v>
      </c>
      <c r="E172" s="230" t="s">
        <v>1</v>
      </c>
      <c r="F172" s="231" t="s">
        <v>209</v>
      </c>
      <c r="G172" s="229"/>
      <c r="H172" s="232">
        <v>14</v>
      </c>
      <c r="I172" s="233"/>
      <c r="J172" s="229"/>
      <c r="K172" s="229"/>
      <c r="L172" s="234"/>
      <c r="M172" s="235"/>
      <c r="N172" s="236"/>
      <c r="O172" s="236"/>
      <c r="P172" s="236"/>
      <c r="Q172" s="236"/>
      <c r="R172" s="236"/>
      <c r="S172" s="236"/>
      <c r="T172" s="237"/>
      <c r="AT172" s="238" t="s">
        <v>171</v>
      </c>
      <c r="AU172" s="238" t="s">
        <v>88</v>
      </c>
      <c r="AV172" s="14" t="s">
        <v>169</v>
      </c>
      <c r="AW172" s="14" t="s">
        <v>34</v>
      </c>
      <c r="AX172" s="14" t="s">
        <v>86</v>
      </c>
      <c r="AY172" s="238" t="s">
        <v>163</v>
      </c>
    </row>
    <row r="173" spans="1:65" s="2" customFormat="1" ht="33" customHeight="1">
      <c r="A173" s="34"/>
      <c r="B173" s="35"/>
      <c r="C173" s="187" t="s">
        <v>214</v>
      </c>
      <c r="D173" s="187" t="s">
        <v>165</v>
      </c>
      <c r="E173" s="188" t="s">
        <v>215</v>
      </c>
      <c r="F173" s="189" t="s">
        <v>216</v>
      </c>
      <c r="G173" s="190" t="s">
        <v>175</v>
      </c>
      <c r="H173" s="191">
        <v>13</v>
      </c>
      <c r="I173" s="192"/>
      <c r="J173" s="193">
        <f>ROUND(I173*H173,2)</f>
        <v>0</v>
      </c>
      <c r="K173" s="194"/>
      <c r="L173" s="39"/>
      <c r="M173" s="195" t="s">
        <v>1</v>
      </c>
      <c r="N173" s="196" t="s">
        <v>43</v>
      </c>
      <c r="O173" s="71"/>
      <c r="P173" s="197">
        <f>O173*H173</f>
        <v>0</v>
      </c>
      <c r="Q173" s="197">
        <v>3.5630000000000002E-2</v>
      </c>
      <c r="R173" s="197">
        <f>Q173*H173</f>
        <v>0.46319000000000005</v>
      </c>
      <c r="S173" s="197">
        <v>0</v>
      </c>
      <c r="T173" s="198">
        <f>S173*H173</f>
        <v>0</v>
      </c>
      <c r="U173" s="34"/>
      <c r="V173" s="34"/>
      <c r="W173" s="34"/>
      <c r="X173" s="34"/>
      <c r="Y173" s="34"/>
      <c r="Z173" s="34"/>
      <c r="AA173" s="34"/>
      <c r="AB173" s="34"/>
      <c r="AC173" s="34"/>
      <c r="AD173" s="34"/>
      <c r="AE173" s="34"/>
      <c r="AR173" s="199" t="s">
        <v>169</v>
      </c>
      <c r="AT173" s="199" t="s">
        <v>165</v>
      </c>
      <c r="AU173" s="199" t="s">
        <v>88</v>
      </c>
      <c r="AY173" s="17" t="s">
        <v>163</v>
      </c>
      <c r="BE173" s="200">
        <f>IF(N173="základní",J173,0)</f>
        <v>0</v>
      </c>
      <c r="BF173" s="200">
        <f>IF(N173="snížená",J173,0)</f>
        <v>0</v>
      </c>
      <c r="BG173" s="200">
        <f>IF(N173="zákl. přenesená",J173,0)</f>
        <v>0</v>
      </c>
      <c r="BH173" s="200">
        <f>IF(N173="sníž. přenesená",J173,0)</f>
        <v>0</v>
      </c>
      <c r="BI173" s="200">
        <f>IF(N173="nulová",J173,0)</f>
        <v>0</v>
      </c>
      <c r="BJ173" s="17" t="s">
        <v>86</v>
      </c>
      <c r="BK173" s="200">
        <f>ROUND(I173*H173,2)</f>
        <v>0</v>
      </c>
      <c r="BL173" s="17" t="s">
        <v>169</v>
      </c>
      <c r="BM173" s="199" t="s">
        <v>217</v>
      </c>
    </row>
    <row r="174" spans="1:65" s="13" customFormat="1" ht="11.25">
      <c r="B174" s="201"/>
      <c r="C174" s="202"/>
      <c r="D174" s="203" t="s">
        <v>171</v>
      </c>
      <c r="E174" s="204" t="s">
        <v>1</v>
      </c>
      <c r="F174" s="205" t="s">
        <v>1449</v>
      </c>
      <c r="G174" s="202"/>
      <c r="H174" s="206">
        <v>13</v>
      </c>
      <c r="I174" s="207"/>
      <c r="J174" s="202"/>
      <c r="K174" s="202"/>
      <c r="L174" s="208"/>
      <c r="M174" s="209"/>
      <c r="N174" s="210"/>
      <c r="O174" s="210"/>
      <c r="P174" s="210"/>
      <c r="Q174" s="210"/>
      <c r="R174" s="210"/>
      <c r="S174" s="210"/>
      <c r="T174" s="211"/>
      <c r="AT174" s="212" t="s">
        <v>171</v>
      </c>
      <c r="AU174" s="212" t="s">
        <v>88</v>
      </c>
      <c r="AV174" s="13" t="s">
        <v>88</v>
      </c>
      <c r="AW174" s="13" t="s">
        <v>34</v>
      </c>
      <c r="AX174" s="13" t="s">
        <v>86</v>
      </c>
      <c r="AY174" s="212" t="s">
        <v>163</v>
      </c>
    </row>
    <row r="175" spans="1:65" s="2" customFormat="1" ht="33" customHeight="1">
      <c r="A175" s="34"/>
      <c r="B175" s="35"/>
      <c r="C175" s="187" t="s">
        <v>219</v>
      </c>
      <c r="D175" s="187" t="s">
        <v>165</v>
      </c>
      <c r="E175" s="188" t="s">
        <v>220</v>
      </c>
      <c r="F175" s="189" t="s">
        <v>221</v>
      </c>
      <c r="G175" s="190" t="s">
        <v>175</v>
      </c>
      <c r="H175" s="191">
        <v>1</v>
      </c>
      <c r="I175" s="192"/>
      <c r="J175" s="193">
        <f>ROUND(I175*H175,2)</f>
        <v>0</v>
      </c>
      <c r="K175" s="194"/>
      <c r="L175" s="39"/>
      <c r="M175" s="195" t="s">
        <v>1</v>
      </c>
      <c r="N175" s="196" t="s">
        <v>43</v>
      </c>
      <c r="O175" s="71"/>
      <c r="P175" s="197">
        <f>O175*H175</f>
        <v>0</v>
      </c>
      <c r="Q175" s="197">
        <v>3.8629999999999998E-2</v>
      </c>
      <c r="R175" s="197">
        <f>Q175*H175</f>
        <v>3.8629999999999998E-2</v>
      </c>
      <c r="S175" s="197">
        <v>0</v>
      </c>
      <c r="T175" s="198">
        <f>S175*H175</f>
        <v>0</v>
      </c>
      <c r="U175" s="34"/>
      <c r="V175" s="34"/>
      <c r="W175" s="34"/>
      <c r="X175" s="34"/>
      <c r="Y175" s="34"/>
      <c r="Z175" s="34"/>
      <c r="AA175" s="34"/>
      <c r="AB175" s="34"/>
      <c r="AC175" s="34"/>
      <c r="AD175" s="34"/>
      <c r="AE175" s="34"/>
      <c r="AR175" s="199" t="s">
        <v>169</v>
      </c>
      <c r="AT175" s="199" t="s">
        <v>165</v>
      </c>
      <c r="AU175" s="199" t="s">
        <v>88</v>
      </c>
      <c r="AY175" s="17" t="s">
        <v>163</v>
      </c>
      <c r="BE175" s="200">
        <f>IF(N175="základní",J175,0)</f>
        <v>0</v>
      </c>
      <c r="BF175" s="200">
        <f>IF(N175="snížená",J175,0)</f>
        <v>0</v>
      </c>
      <c r="BG175" s="200">
        <f>IF(N175="zákl. přenesená",J175,0)</f>
        <v>0</v>
      </c>
      <c r="BH175" s="200">
        <f>IF(N175="sníž. přenesená",J175,0)</f>
        <v>0</v>
      </c>
      <c r="BI175" s="200">
        <f>IF(N175="nulová",J175,0)</f>
        <v>0</v>
      </c>
      <c r="BJ175" s="17" t="s">
        <v>86</v>
      </c>
      <c r="BK175" s="200">
        <f>ROUND(I175*H175,2)</f>
        <v>0</v>
      </c>
      <c r="BL175" s="17" t="s">
        <v>169</v>
      </c>
      <c r="BM175" s="199" t="s">
        <v>222</v>
      </c>
    </row>
    <row r="176" spans="1:65" s="13" customFormat="1" ht="11.25">
      <c r="B176" s="201"/>
      <c r="C176" s="202"/>
      <c r="D176" s="203" t="s">
        <v>171</v>
      </c>
      <c r="E176" s="204" t="s">
        <v>1</v>
      </c>
      <c r="F176" s="205" t="s">
        <v>1450</v>
      </c>
      <c r="G176" s="202"/>
      <c r="H176" s="206">
        <v>1</v>
      </c>
      <c r="I176" s="207"/>
      <c r="J176" s="202"/>
      <c r="K176" s="202"/>
      <c r="L176" s="208"/>
      <c r="M176" s="209"/>
      <c r="N176" s="210"/>
      <c r="O176" s="210"/>
      <c r="P176" s="210"/>
      <c r="Q176" s="210"/>
      <c r="R176" s="210"/>
      <c r="S176" s="210"/>
      <c r="T176" s="211"/>
      <c r="AT176" s="212" t="s">
        <v>171</v>
      </c>
      <c r="AU176" s="212" t="s">
        <v>88</v>
      </c>
      <c r="AV176" s="13" t="s">
        <v>88</v>
      </c>
      <c r="AW176" s="13" t="s">
        <v>34</v>
      </c>
      <c r="AX176" s="13" t="s">
        <v>86</v>
      </c>
      <c r="AY176" s="212" t="s">
        <v>163</v>
      </c>
    </row>
    <row r="177" spans="1:65" s="2" customFormat="1" ht="24.2" customHeight="1">
      <c r="A177" s="34"/>
      <c r="B177" s="35"/>
      <c r="C177" s="187" t="s">
        <v>224</v>
      </c>
      <c r="D177" s="187" t="s">
        <v>165</v>
      </c>
      <c r="E177" s="188" t="s">
        <v>225</v>
      </c>
      <c r="F177" s="189" t="s">
        <v>226</v>
      </c>
      <c r="G177" s="190" t="s">
        <v>168</v>
      </c>
      <c r="H177" s="191">
        <v>237.155</v>
      </c>
      <c r="I177" s="192"/>
      <c r="J177" s="193">
        <f>ROUND(I177*H177,2)</f>
        <v>0</v>
      </c>
      <c r="K177" s="194"/>
      <c r="L177" s="39"/>
      <c r="M177" s="195" t="s">
        <v>1</v>
      </c>
      <c r="N177" s="196" t="s">
        <v>43</v>
      </c>
      <c r="O177" s="71"/>
      <c r="P177" s="197">
        <f>O177*H177</f>
        <v>0</v>
      </c>
      <c r="Q177" s="197">
        <v>5.8970000000000002E-2</v>
      </c>
      <c r="R177" s="197">
        <f>Q177*H177</f>
        <v>13.985030350000001</v>
      </c>
      <c r="S177" s="197">
        <v>0</v>
      </c>
      <c r="T177" s="198">
        <f>S177*H177</f>
        <v>0</v>
      </c>
      <c r="U177" s="34"/>
      <c r="V177" s="34"/>
      <c r="W177" s="34"/>
      <c r="X177" s="34"/>
      <c r="Y177" s="34"/>
      <c r="Z177" s="34"/>
      <c r="AA177" s="34"/>
      <c r="AB177" s="34"/>
      <c r="AC177" s="34"/>
      <c r="AD177" s="34"/>
      <c r="AE177" s="34"/>
      <c r="AR177" s="199" t="s">
        <v>169</v>
      </c>
      <c r="AT177" s="199" t="s">
        <v>165</v>
      </c>
      <c r="AU177" s="199" t="s">
        <v>88</v>
      </c>
      <c r="AY177" s="17" t="s">
        <v>163</v>
      </c>
      <c r="BE177" s="200">
        <f>IF(N177="základní",J177,0)</f>
        <v>0</v>
      </c>
      <c r="BF177" s="200">
        <f>IF(N177="snížená",J177,0)</f>
        <v>0</v>
      </c>
      <c r="BG177" s="200">
        <f>IF(N177="zákl. přenesená",J177,0)</f>
        <v>0</v>
      </c>
      <c r="BH177" s="200">
        <f>IF(N177="sníž. přenesená",J177,0)</f>
        <v>0</v>
      </c>
      <c r="BI177" s="200">
        <f>IF(N177="nulová",J177,0)</f>
        <v>0</v>
      </c>
      <c r="BJ177" s="17" t="s">
        <v>86</v>
      </c>
      <c r="BK177" s="200">
        <f>ROUND(I177*H177,2)</f>
        <v>0</v>
      </c>
      <c r="BL177" s="17" t="s">
        <v>169</v>
      </c>
      <c r="BM177" s="199" t="s">
        <v>227</v>
      </c>
    </row>
    <row r="178" spans="1:65" s="13" customFormat="1" ht="11.25">
      <c r="B178" s="201"/>
      <c r="C178" s="202"/>
      <c r="D178" s="203" t="s">
        <v>171</v>
      </c>
      <c r="E178" s="204" t="s">
        <v>1</v>
      </c>
      <c r="F178" s="205" t="s">
        <v>1451</v>
      </c>
      <c r="G178" s="202"/>
      <c r="H178" s="206">
        <v>60.39</v>
      </c>
      <c r="I178" s="207"/>
      <c r="J178" s="202"/>
      <c r="K178" s="202"/>
      <c r="L178" s="208"/>
      <c r="M178" s="209"/>
      <c r="N178" s="210"/>
      <c r="O178" s="210"/>
      <c r="P178" s="210"/>
      <c r="Q178" s="210"/>
      <c r="R178" s="210"/>
      <c r="S178" s="210"/>
      <c r="T178" s="211"/>
      <c r="AT178" s="212" t="s">
        <v>171</v>
      </c>
      <c r="AU178" s="212" t="s">
        <v>88</v>
      </c>
      <c r="AV178" s="13" t="s">
        <v>88</v>
      </c>
      <c r="AW178" s="13" t="s">
        <v>34</v>
      </c>
      <c r="AX178" s="13" t="s">
        <v>78</v>
      </c>
      <c r="AY178" s="212" t="s">
        <v>163</v>
      </c>
    </row>
    <row r="179" spans="1:65" s="13" customFormat="1" ht="11.25">
      <c r="B179" s="201"/>
      <c r="C179" s="202"/>
      <c r="D179" s="203" t="s">
        <v>171</v>
      </c>
      <c r="E179" s="204" t="s">
        <v>1</v>
      </c>
      <c r="F179" s="205" t="s">
        <v>1452</v>
      </c>
      <c r="G179" s="202"/>
      <c r="H179" s="206">
        <v>14.85</v>
      </c>
      <c r="I179" s="207"/>
      <c r="J179" s="202"/>
      <c r="K179" s="202"/>
      <c r="L179" s="208"/>
      <c r="M179" s="209"/>
      <c r="N179" s="210"/>
      <c r="O179" s="210"/>
      <c r="P179" s="210"/>
      <c r="Q179" s="210"/>
      <c r="R179" s="210"/>
      <c r="S179" s="210"/>
      <c r="T179" s="211"/>
      <c r="AT179" s="212" t="s">
        <v>171</v>
      </c>
      <c r="AU179" s="212" t="s">
        <v>88</v>
      </c>
      <c r="AV179" s="13" t="s">
        <v>88</v>
      </c>
      <c r="AW179" s="13" t="s">
        <v>34</v>
      </c>
      <c r="AX179" s="13" t="s">
        <v>78</v>
      </c>
      <c r="AY179" s="212" t="s">
        <v>163</v>
      </c>
    </row>
    <row r="180" spans="1:65" s="13" customFormat="1" ht="11.25">
      <c r="B180" s="201"/>
      <c r="C180" s="202"/>
      <c r="D180" s="203" t="s">
        <v>171</v>
      </c>
      <c r="E180" s="204" t="s">
        <v>1</v>
      </c>
      <c r="F180" s="205" t="s">
        <v>1453</v>
      </c>
      <c r="G180" s="202"/>
      <c r="H180" s="206">
        <v>4.5999999999999996</v>
      </c>
      <c r="I180" s="207"/>
      <c r="J180" s="202"/>
      <c r="K180" s="202"/>
      <c r="L180" s="208"/>
      <c r="M180" s="209"/>
      <c r="N180" s="210"/>
      <c r="O180" s="210"/>
      <c r="P180" s="210"/>
      <c r="Q180" s="210"/>
      <c r="R180" s="210"/>
      <c r="S180" s="210"/>
      <c r="T180" s="211"/>
      <c r="AT180" s="212" t="s">
        <v>171</v>
      </c>
      <c r="AU180" s="212" t="s">
        <v>88</v>
      </c>
      <c r="AV180" s="13" t="s">
        <v>88</v>
      </c>
      <c r="AW180" s="13" t="s">
        <v>34</v>
      </c>
      <c r="AX180" s="13" t="s">
        <v>78</v>
      </c>
      <c r="AY180" s="212" t="s">
        <v>163</v>
      </c>
    </row>
    <row r="181" spans="1:65" s="13" customFormat="1" ht="11.25">
      <c r="B181" s="201"/>
      <c r="C181" s="202"/>
      <c r="D181" s="203" t="s">
        <v>171</v>
      </c>
      <c r="E181" s="204" t="s">
        <v>1</v>
      </c>
      <c r="F181" s="205" t="s">
        <v>1454</v>
      </c>
      <c r="G181" s="202"/>
      <c r="H181" s="206">
        <v>13.04</v>
      </c>
      <c r="I181" s="207"/>
      <c r="J181" s="202"/>
      <c r="K181" s="202"/>
      <c r="L181" s="208"/>
      <c r="M181" s="209"/>
      <c r="N181" s="210"/>
      <c r="O181" s="210"/>
      <c r="P181" s="210"/>
      <c r="Q181" s="210"/>
      <c r="R181" s="210"/>
      <c r="S181" s="210"/>
      <c r="T181" s="211"/>
      <c r="AT181" s="212" t="s">
        <v>171</v>
      </c>
      <c r="AU181" s="212" t="s">
        <v>88</v>
      </c>
      <c r="AV181" s="13" t="s">
        <v>88</v>
      </c>
      <c r="AW181" s="13" t="s">
        <v>34</v>
      </c>
      <c r="AX181" s="13" t="s">
        <v>78</v>
      </c>
      <c r="AY181" s="212" t="s">
        <v>163</v>
      </c>
    </row>
    <row r="182" spans="1:65" s="13" customFormat="1" ht="11.25">
      <c r="B182" s="201"/>
      <c r="C182" s="202"/>
      <c r="D182" s="203" t="s">
        <v>171</v>
      </c>
      <c r="E182" s="204" t="s">
        <v>1</v>
      </c>
      <c r="F182" s="205" t="s">
        <v>1455</v>
      </c>
      <c r="G182" s="202"/>
      <c r="H182" s="206">
        <v>3.85</v>
      </c>
      <c r="I182" s="207"/>
      <c r="J182" s="202"/>
      <c r="K182" s="202"/>
      <c r="L182" s="208"/>
      <c r="M182" s="209"/>
      <c r="N182" s="210"/>
      <c r="O182" s="210"/>
      <c r="P182" s="210"/>
      <c r="Q182" s="210"/>
      <c r="R182" s="210"/>
      <c r="S182" s="210"/>
      <c r="T182" s="211"/>
      <c r="AT182" s="212" t="s">
        <v>171</v>
      </c>
      <c r="AU182" s="212" t="s">
        <v>88</v>
      </c>
      <c r="AV182" s="13" t="s">
        <v>88</v>
      </c>
      <c r="AW182" s="13" t="s">
        <v>34</v>
      </c>
      <c r="AX182" s="13" t="s">
        <v>78</v>
      </c>
      <c r="AY182" s="212" t="s">
        <v>163</v>
      </c>
    </row>
    <row r="183" spans="1:65" s="13" customFormat="1" ht="33.75">
      <c r="B183" s="201"/>
      <c r="C183" s="202"/>
      <c r="D183" s="203" t="s">
        <v>171</v>
      </c>
      <c r="E183" s="204" t="s">
        <v>1</v>
      </c>
      <c r="F183" s="205" t="s">
        <v>1456</v>
      </c>
      <c r="G183" s="202"/>
      <c r="H183" s="206">
        <v>53.83</v>
      </c>
      <c r="I183" s="207"/>
      <c r="J183" s="202"/>
      <c r="K183" s="202"/>
      <c r="L183" s="208"/>
      <c r="M183" s="209"/>
      <c r="N183" s="210"/>
      <c r="O183" s="210"/>
      <c r="P183" s="210"/>
      <c r="Q183" s="210"/>
      <c r="R183" s="210"/>
      <c r="S183" s="210"/>
      <c r="T183" s="211"/>
      <c r="AT183" s="212" t="s">
        <v>171</v>
      </c>
      <c r="AU183" s="212" t="s">
        <v>88</v>
      </c>
      <c r="AV183" s="13" t="s">
        <v>88</v>
      </c>
      <c r="AW183" s="13" t="s">
        <v>34</v>
      </c>
      <c r="AX183" s="13" t="s">
        <v>78</v>
      </c>
      <c r="AY183" s="212" t="s">
        <v>163</v>
      </c>
    </row>
    <row r="184" spans="1:65" s="13" customFormat="1" ht="11.25">
      <c r="B184" s="201"/>
      <c r="C184" s="202"/>
      <c r="D184" s="203" t="s">
        <v>171</v>
      </c>
      <c r="E184" s="204" t="s">
        <v>1</v>
      </c>
      <c r="F184" s="205" t="s">
        <v>1457</v>
      </c>
      <c r="G184" s="202"/>
      <c r="H184" s="206">
        <v>6.6</v>
      </c>
      <c r="I184" s="207"/>
      <c r="J184" s="202"/>
      <c r="K184" s="202"/>
      <c r="L184" s="208"/>
      <c r="M184" s="209"/>
      <c r="N184" s="210"/>
      <c r="O184" s="210"/>
      <c r="P184" s="210"/>
      <c r="Q184" s="210"/>
      <c r="R184" s="210"/>
      <c r="S184" s="210"/>
      <c r="T184" s="211"/>
      <c r="AT184" s="212" t="s">
        <v>171</v>
      </c>
      <c r="AU184" s="212" t="s">
        <v>88</v>
      </c>
      <c r="AV184" s="13" t="s">
        <v>88</v>
      </c>
      <c r="AW184" s="13" t="s">
        <v>34</v>
      </c>
      <c r="AX184" s="13" t="s">
        <v>78</v>
      </c>
      <c r="AY184" s="212" t="s">
        <v>163</v>
      </c>
    </row>
    <row r="185" spans="1:65" s="13" customFormat="1" ht="11.25">
      <c r="B185" s="201"/>
      <c r="C185" s="202"/>
      <c r="D185" s="203" t="s">
        <v>171</v>
      </c>
      <c r="E185" s="204" t="s">
        <v>1</v>
      </c>
      <c r="F185" s="205" t="s">
        <v>1458</v>
      </c>
      <c r="G185" s="202"/>
      <c r="H185" s="206">
        <v>13.3</v>
      </c>
      <c r="I185" s="207"/>
      <c r="J185" s="202"/>
      <c r="K185" s="202"/>
      <c r="L185" s="208"/>
      <c r="M185" s="209"/>
      <c r="N185" s="210"/>
      <c r="O185" s="210"/>
      <c r="P185" s="210"/>
      <c r="Q185" s="210"/>
      <c r="R185" s="210"/>
      <c r="S185" s="210"/>
      <c r="T185" s="211"/>
      <c r="AT185" s="212" t="s">
        <v>171</v>
      </c>
      <c r="AU185" s="212" t="s">
        <v>88</v>
      </c>
      <c r="AV185" s="13" t="s">
        <v>88</v>
      </c>
      <c r="AW185" s="13" t="s">
        <v>34</v>
      </c>
      <c r="AX185" s="13" t="s">
        <v>78</v>
      </c>
      <c r="AY185" s="212" t="s">
        <v>163</v>
      </c>
    </row>
    <row r="186" spans="1:65" s="13" customFormat="1" ht="11.25">
      <c r="B186" s="201"/>
      <c r="C186" s="202"/>
      <c r="D186" s="203" t="s">
        <v>171</v>
      </c>
      <c r="E186" s="204" t="s">
        <v>1</v>
      </c>
      <c r="F186" s="205" t="s">
        <v>1459</v>
      </c>
      <c r="G186" s="202"/>
      <c r="H186" s="206">
        <v>66.694999999999993</v>
      </c>
      <c r="I186" s="207"/>
      <c r="J186" s="202"/>
      <c r="K186" s="202"/>
      <c r="L186" s="208"/>
      <c r="M186" s="209"/>
      <c r="N186" s="210"/>
      <c r="O186" s="210"/>
      <c r="P186" s="210"/>
      <c r="Q186" s="210"/>
      <c r="R186" s="210"/>
      <c r="S186" s="210"/>
      <c r="T186" s="211"/>
      <c r="AT186" s="212" t="s">
        <v>171</v>
      </c>
      <c r="AU186" s="212" t="s">
        <v>88</v>
      </c>
      <c r="AV186" s="13" t="s">
        <v>88</v>
      </c>
      <c r="AW186" s="13" t="s">
        <v>34</v>
      </c>
      <c r="AX186" s="13" t="s">
        <v>78</v>
      </c>
      <c r="AY186" s="212" t="s">
        <v>163</v>
      </c>
    </row>
    <row r="187" spans="1:65" s="14" customFormat="1" ht="11.25">
      <c r="B187" s="228"/>
      <c r="C187" s="229"/>
      <c r="D187" s="203" t="s">
        <v>171</v>
      </c>
      <c r="E187" s="230" t="s">
        <v>1</v>
      </c>
      <c r="F187" s="231" t="s">
        <v>209</v>
      </c>
      <c r="G187" s="229"/>
      <c r="H187" s="232">
        <v>237.155</v>
      </c>
      <c r="I187" s="233"/>
      <c r="J187" s="229"/>
      <c r="K187" s="229"/>
      <c r="L187" s="234"/>
      <c r="M187" s="235"/>
      <c r="N187" s="236"/>
      <c r="O187" s="236"/>
      <c r="P187" s="236"/>
      <c r="Q187" s="236"/>
      <c r="R187" s="236"/>
      <c r="S187" s="236"/>
      <c r="T187" s="237"/>
      <c r="AT187" s="238" t="s">
        <v>171</v>
      </c>
      <c r="AU187" s="238" t="s">
        <v>88</v>
      </c>
      <c r="AV187" s="14" t="s">
        <v>169</v>
      </c>
      <c r="AW187" s="14" t="s">
        <v>34</v>
      </c>
      <c r="AX187" s="14" t="s">
        <v>86</v>
      </c>
      <c r="AY187" s="238" t="s">
        <v>163</v>
      </c>
    </row>
    <row r="188" spans="1:65" s="2" customFormat="1" ht="24.2" customHeight="1">
      <c r="A188" s="34"/>
      <c r="B188" s="35"/>
      <c r="C188" s="187" t="s">
        <v>236</v>
      </c>
      <c r="D188" s="187" t="s">
        <v>165</v>
      </c>
      <c r="E188" s="188" t="s">
        <v>237</v>
      </c>
      <c r="F188" s="189" t="s">
        <v>238</v>
      </c>
      <c r="G188" s="190" t="s">
        <v>168</v>
      </c>
      <c r="H188" s="191">
        <v>35.954999999999998</v>
      </c>
      <c r="I188" s="192"/>
      <c r="J188" s="193">
        <f>ROUND(I188*H188,2)</f>
        <v>0</v>
      </c>
      <c r="K188" s="194"/>
      <c r="L188" s="39"/>
      <c r="M188" s="195" t="s">
        <v>1</v>
      </c>
      <c r="N188" s="196" t="s">
        <v>43</v>
      </c>
      <c r="O188" s="71"/>
      <c r="P188" s="197">
        <f>O188*H188</f>
        <v>0</v>
      </c>
      <c r="Q188" s="197">
        <v>7.571E-2</v>
      </c>
      <c r="R188" s="197">
        <f>Q188*H188</f>
        <v>2.7221530499999997</v>
      </c>
      <c r="S188" s="197">
        <v>0</v>
      </c>
      <c r="T188" s="198">
        <f>S188*H188</f>
        <v>0</v>
      </c>
      <c r="U188" s="34"/>
      <c r="V188" s="34"/>
      <c r="W188" s="34"/>
      <c r="X188" s="34"/>
      <c r="Y188" s="34"/>
      <c r="Z188" s="34"/>
      <c r="AA188" s="34"/>
      <c r="AB188" s="34"/>
      <c r="AC188" s="34"/>
      <c r="AD188" s="34"/>
      <c r="AE188" s="34"/>
      <c r="AR188" s="199" t="s">
        <v>169</v>
      </c>
      <c r="AT188" s="199" t="s">
        <v>165</v>
      </c>
      <c r="AU188" s="199" t="s">
        <v>88</v>
      </c>
      <c r="AY188" s="17" t="s">
        <v>163</v>
      </c>
      <c r="BE188" s="200">
        <f>IF(N188="základní",J188,0)</f>
        <v>0</v>
      </c>
      <c r="BF188" s="200">
        <f>IF(N188="snížená",J188,0)</f>
        <v>0</v>
      </c>
      <c r="BG188" s="200">
        <f>IF(N188="zákl. přenesená",J188,0)</f>
        <v>0</v>
      </c>
      <c r="BH188" s="200">
        <f>IF(N188="sníž. přenesená",J188,0)</f>
        <v>0</v>
      </c>
      <c r="BI188" s="200">
        <f>IF(N188="nulová",J188,0)</f>
        <v>0</v>
      </c>
      <c r="BJ188" s="17" t="s">
        <v>86</v>
      </c>
      <c r="BK188" s="200">
        <f>ROUND(I188*H188,2)</f>
        <v>0</v>
      </c>
      <c r="BL188" s="17" t="s">
        <v>169</v>
      </c>
      <c r="BM188" s="199" t="s">
        <v>239</v>
      </c>
    </row>
    <row r="189" spans="1:65" s="13" customFormat="1" ht="11.25">
      <c r="B189" s="201"/>
      <c r="C189" s="202"/>
      <c r="D189" s="203" t="s">
        <v>171</v>
      </c>
      <c r="E189" s="204" t="s">
        <v>1</v>
      </c>
      <c r="F189" s="205" t="s">
        <v>1460</v>
      </c>
      <c r="G189" s="202"/>
      <c r="H189" s="206">
        <v>35.954999999999998</v>
      </c>
      <c r="I189" s="207"/>
      <c r="J189" s="202"/>
      <c r="K189" s="202"/>
      <c r="L189" s="208"/>
      <c r="M189" s="209"/>
      <c r="N189" s="210"/>
      <c r="O189" s="210"/>
      <c r="P189" s="210"/>
      <c r="Q189" s="210"/>
      <c r="R189" s="210"/>
      <c r="S189" s="210"/>
      <c r="T189" s="211"/>
      <c r="AT189" s="212" t="s">
        <v>171</v>
      </c>
      <c r="AU189" s="212" t="s">
        <v>88</v>
      </c>
      <c r="AV189" s="13" t="s">
        <v>88</v>
      </c>
      <c r="AW189" s="13" t="s">
        <v>34</v>
      </c>
      <c r="AX189" s="13" t="s">
        <v>86</v>
      </c>
      <c r="AY189" s="212" t="s">
        <v>163</v>
      </c>
    </row>
    <row r="190" spans="1:65" s="2" customFormat="1" ht="16.5" customHeight="1">
      <c r="A190" s="34"/>
      <c r="B190" s="35"/>
      <c r="C190" s="187" t="s">
        <v>241</v>
      </c>
      <c r="D190" s="187" t="s">
        <v>165</v>
      </c>
      <c r="E190" s="188" t="s">
        <v>242</v>
      </c>
      <c r="F190" s="189" t="s">
        <v>243</v>
      </c>
      <c r="G190" s="190" t="s">
        <v>168</v>
      </c>
      <c r="H190" s="191">
        <v>72.930000000000007</v>
      </c>
      <c r="I190" s="192"/>
      <c r="J190" s="193">
        <f>ROUND(I190*H190,2)</f>
        <v>0</v>
      </c>
      <c r="K190" s="194"/>
      <c r="L190" s="39"/>
      <c r="M190" s="195" t="s">
        <v>1</v>
      </c>
      <c r="N190" s="196" t="s">
        <v>43</v>
      </c>
      <c r="O190" s="71"/>
      <c r="P190" s="197">
        <f>O190*H190</f>
        <v>0</v>
      </c>
      <c r="Q190" s="197">
        <v>5.2249999999999998E-2</v>
      </c>
      <c r="R190" s="197">
        <f>Q190*H190</f>
        <v>3.8105925000000003</v>
      </c>
      <c r="S190" s="197">
        <v>0</v>
      </c>
      <c r="T190" s="198">
        <f>S190*H190</f>
        <v>0</v>
      </c>
      <c r="U190" s="34"/>
      <c r="V190" s="34"/>
      <c r="W190" s="34"/>
      <c r="X190" s="34"/>
      <c r="Y190" s="34"/>
      <c r="Z190" s="34"/>
      <c r="AA190" s="34"/>
      <c r="AB190" s="34"/>
      <c r="AC190" s="34"/>
      <c r="AD190" s="34"/>
      <c r="AE190" s="34"/>
      <c r="AR190" s="199" t="s">
        <v>169</v>
      </c>
      <c r="AT190" s="199" t="s">
        <v>165</v>
      </c>
      <c r="AU190" s="199" t="s">
        <v>88</v>
      </c>
      <c r="AY190" s="17" t="s">
        <v>163</v>
      </c>
      <c r="BE190" s="200">
        <f>IF(N190="základní",J190,0)</f>
        <v>0</v>
      </c>
      <c r="BF190" s="200">
        <f>IF(N190="snížená",J190,0)</f>
        <v>0</v>
      </c>
      <c r="BG190" s="200">
        <f>IF(N190="zákl. přenesená",J190,0)</f>
        <v>0</v>
      </c>
      <c r="BH190" s="200">
        <f>IF(N190="sníž. přenesená",J190,0)</f>
        <v>0</v>
      </c>
      <c r="BI190" s="200">
        <f>IF(N190="nulová",J190,0)</f>
        <v>0</v>
      </c>
      <c r="BJ190" s="17" t="s">
        <v>86</v>
      </c>
      <c r="BK190" s="200">
        <f>ROUND(I190*H190,2)</f>
        <v>0</v>
      </c>
      <c r="BL190" s="17" t="s">
        <v>169</v>
      </c>
      <c r="BM190" s="199" t="s">
        <v>244</v>
      </c>
    </row>
    <row r="191" spans="1:65" s="13" customFormat="1" ht="11.25">
      <c r="B191" s="201"/>
      <c r="C191" s="202"/>
      <c r="D191" s="203" t="s">
        <v>171</v>
      </c>
      <c r="E191" s="204" t="s">
        <v>1</v>
      </c>
      <c r="F191" s="205" t="s">
        <v>1461</v>
      </c>
      <c r="G191" s="202"/>
      <c r="H191" s="206">
        <v>15.84</v>
      </c>
      <c r="I191" s="207"/>
      <c r="J191" s="202"/>
      <c r="K191" s="202"/>
      <c r="L191" s="208"/>
      <c r="M191" s="209"/>
      <c r="N191" s="210"/>
      <c r="O191" s="210"/>
      <c r="P191" s="210"/>
      <c r="Q191" s="210"/>
      <c r="R191" s="210"/>
      <c r="S191" s="210"/>
      <c r="T191" s="211"/>
      <c r="AT191" s="212" t="s">
        <v>171</v>
      </c>
      <c r="AU191" s="212" t="s">
        <v>88</v>
      </c>
      <c r="AV191" s="13" t="s">
        <v>88</v>
      </c>
      <c r="AW191" s="13" t="s">
        <v>34</v>
      </c>
      <c r="AX191" s="13" t="s">
        <v>78</v>
      </c>
      <c r="AY191" s="212" t="s">
        <v>163</v>
      </c>
    </row>
    <row r="192" spans="1:65" s="13" customFormat="1" ht="11.25">
      <c r="B192" s="201"/>
      <c r="C192" s="202"/>
      <c r="D192" s="203" t="s">
        <v>171</v>
      </c>
      <c r="E192" s="204" t="s">
        <v>1</v>
      </c>
      <c r="F192" s="205" t="s">
        <v>1462</v>
      </c>
      <c r="G192" s="202"/>
      <c r="H192" s="206">
        <v>10.56</v>
      </c>
      <c r="I192" s="207"/>
      <c r="J192" s="202"/>
      <c r="K192" s="202"/>
      <c r="L192" s="208"/>
      <c r="M192" s="209"/>
      <c r="N192" s="210"/>
      <c r="O192" s="210"/>
      <c r="P192" s="210"/>
      <c r="Q192" s="210"/>
      <c r="R192" s="210"/>
      <c r="S192" s="210"/>
      <c r="T192" s="211"/>
      <c r="AT192" s="212" t="s">
        <v>171</v>
      </c>
      <c r="AU192" s="212" t="s">
        <v>88</v>
      </c>
      <c r="AV192" s="13" t="s">
        <v>88</v>
      </c>
      <c r="AW192" s="13" t="s">
        <v>34</v>
      </c>
      <c r="AX192" s="13" t="s">
        <v>78</v>
      </c>
      <c r="AY192" s="212" t="s">
        <v>163</v>
      </c>
    </row>
    <row r="193" spans="1:65" s="13" customFormat="1" ht="11.25">
      <c r="B193" s="201"/>
      <c r="C193" s="202"/>
      <c r="D193" s="203" t="s">
        <v>171</v>
      </c>
      <c r="E193" s="204" t="s">
        <v>1</v>
      </c>
      <c r="F193" s="205" t="s">
        <v>1463</v>
      </c>
      <c r="G193" s="202"/>
      <c r="H193" s="206">
        <v>13.2</v>
      </c>
      <c r="I193" s="207"/>
      <c r="J193" s="202"/>
      <c r="K193" s="202"/>
      <c r="L193" s="208"/>
      <c r="M193" s="209"/>
      <c r="N193" s="210"/>
      <c r="O193" s="210"/>
      <c r="P193" s="210"/>
      <c r="Q193" s="210"/>
      <c r="R193" s="210"/>
      <c r="S193" s="210"/>
      <c r="T193" s="211"/>
      <c r="AT193" s="212" t="s">
        <v>171</v>
      </c>
      <c r="AU193" s="212" t="s">
        <v>88</v>
      </c>
      <c r="AV193" s="13" t="s">
        <v>88</v>
      </c>
      <c r="AW193" s="13" t="s">
        <v>34</v>
      </c>
      <c r="AX193" s="13" t="s">
        <v>78</v>
      </c>
      <c r="AY193" s="212" t="s">
        <v>163</v>
      </c>
    </row>
    <row r="194" spans="1:65" s="13" customFormat="1" ht="11.25">
      <c r="B194" s="201"/>
      <c r="C194" s="202"/>
      <c r="D194" s="203" t="s">
        <v>171</v>
      </c>
      <c r="E194" s="204" t="s">
        <v>1</v>
      </c>
      <c r="F194" s="205" t="s">
        <v>1464</v>
      </c>
      <c r="G194" s="202"/>
      <c r="H194" s="206">
        <v>4.62</v>
      </c>
      <c r="I194" s="207"/>
      <c r="J194" s="202"/>
      <c r="K194" s="202"/>
      <c r="L194" s="208"/>
      <c r="M194" s="209"/>
      <c r="N194" s="210"/>
      <c r="O194" s="210"/>
      <c r="P194" s="210"/>
      <c r="Q194" s="210"/>
      <c r="R194" s="210"/>
      <c r="S194" s="210"/>
      <c r="T194" s="211"/>
      <c r="AT194" s="212" t="s">
        <v>171</v>
      </c>
      <c r="AU194" s="212" t="s">
        <v>88</v>
      </c>
      <c r="AV194" s="13" t="s">
        <v>88</v>
      </c>
      <c r="AW194" s="13" t="s">
        <v>34</v>
      </c>
      <c r="AX194" s="13" t="s">
        <v>78</v>
      </c>
      <c r="AY194" s="212" t="s">
        <v>163</v>
      </c>
    </row>
    <row r="195" spans="1:65" s="13" customFormat="1" ht="11.25">
      <c r="B195" s="201"/>
      <c r="C195" s="202"/>
      <c r="D195" s="203" t="s">
        <v>171</v>
      </c>
      <c r="E195" s="204" t="s">
        <v>1</v>
      </c>
      <c r="F195" s="205" t="s">
        <v>1465</v>
      </c>
      <c r="G195" s="202"/>
      <c r="H195" s="206">
        <v>8.58</v>
      </c>
      <c r="I195" s="207"/>
      <c r="J195" s="202"/>
      <c r="K195" s="202"/>
      <c r="L195" s="208"/>
      <c r="M195" s="209"/>
      <c r="N195" s="210"/>
      <c r="O195" s="210"/>
      <c r="P195" s="210"/>
      <c r="Q195" s="210"/>
      <c r="R195" s="210"/>
      <c r="S195" s="210"/>
      <c r="T195" s="211"/>
      <c r="AT195" s="212" t="s">
        <v>171</v>
      </c>
      <c r="AU195" s="212" t="s">
        <v>88</v>
      </c>
      <c r="AV195" s="13" t="s">
        <v>88</v>
      </c>
      <c r="AW195" s="13" t="s">
        <v>34</v>
      </c>
      <c r="AX195" s="13" t="s">
        <v>78</v>
      </c>
      <c r="AY195" s="212" t="s">
        <v>163</v>
      </c>
    </row>
    <row r="196" spans="1:65" s="13" customFormat="1" ht="11.25">
      <c r="B196" s="201"/>
      <c r="C196" s="202"/>
      <c r="D196" s="203" t="s">
        <v>171</v>
      </c>
      <c r="E196" s="204" t="s">
        <v>1</v>
      </c>
      <c r="F196" s="205" t="s">
        <v>1466</v>
      </c>
      <c r="G196" s="202"/>
      <c r="H196" s="206">
        <v>2.97</v>
      </c>
      <c r="I196" s="207"/>
      <c r="J196" s="202"/>
      <c r="K196" s="202"/>
      <c r="L196" s="208"/>
      <c r="M196" s="209"/>
      <c r="N196" s="210"/>
      <c r="O196" s="210"/>
      <c r="P196" s="210"/>
      <c r="Q196" s="210"/>
      <c r="R196" s="210"/>
      <c r="S196" s="210"/>
      <c r="T196" s="211"/>
      <c r="AT196" s="212" t="s">
        <v>171</v>
      </c>
      <c r="AU196" s="212" t="s">
        <v>88</v>
      </c>
      <c r="AV196" s="13" t="s">
        <v>88</v>
      </c>
      <c r="AW196" s="13" t="s">
        <v>34</v>
      </c>
      <c r="AX196" s="13" t="s">
        <v>78</v>
      </c>
      <c r="AY196" s="212" t="s">
        <v>163</v>
      </c>
    </row>
    <row r="197" spans="1:65" s="13" customFormat="1" ht="11.25">
      <c r="B197" s="201"/>
      <c r="C197" s="202"/>
      <c r="D197" s="203" t="s">
        <v>171</v>
      </c>
      <c r="E197" s="204" t="s">
        <v>1</v>
      </c>
      <c r="F197" s="205" t="s">
        <v>1467</v>
      </c>
      <c r="G197" s="202"/>
      <c r="H197" s="206">
        <v>3.96</v>
      </c>
      <c r="I197" s="207"/>
      <c r="J197" s="202"/>
      <c r="K197" s="202"/>
      <c r="L197" s="208"/>
      <c r="M197" s="209"/>
      <c r="N197" s="210"/>
      <c r="O197" s="210"/>
      <c r="P197" s="210"/>
      <c r="Q197" s="210"/>
      <c r="R197" s="210"/>
      <c r="S197" s="210"/>
      <c r="T197" s="211"/>
      <c r="AT197" s="212" t="s">
        <v>171</v>
      </c>
      <c r="AU197" s="212" t="s">
        <v>88</v>
      </c>
      <c r="AV197" s="13" t="s">
        <v>88</v>
      </c>
      <c r="AW197" s="13" t="s">
        <v>34</v>
      </c>
      <c r="AX197" s="13" t="s">
        <v>78</v>
      </c>
      <c r="AY197" s="212" t="s">
        <v>163</v>
      </c>
    </row>
    <row r="198" spans="1:65" s="13" customFormat="1" ht="11.25">
      <c r="B198" s="201"/>
      <c r="C198" s="202"/>
      <c r="D198" s="203" t="s">
        <v>171</v>
      </c>
      <c r="E198" s="204" t="s">
        <v>1</v>
      </c>
      <c r="F198" s="205" t="s">
        <v>1468</v>
      </c>
      <c r="G198" s="202"/>
      <c r="H198" s="206">
        <v>13.2</v>
      </c>
      <c r="I198" s="207"/>
      <c r="J198" s="202"/>
      <c r="K198" s="202"/>
      <c r="L198" s="208"/>
      <c r="M198" s="209"/>
      <c r="N198" s="210"/>
      <c r="O198" s="210"/>
      <c r="P198" s="210"/>
      <c r="Q198" s="210"/>
      <c r="R198" s="210"/>
      <c r="S198" s="210"/>
      <c r="T198" s="211"/>
      <c r="AT198" s="212" t="s">
        <v>171</v>
      </c>
      <c r="AU198" s="212" t="s">
        <v>88</v>
      </c>
      <c r="AV198" s="13" t="s">
        <v>88</v>
      </c>
      <c r="AW198" s="13" t="s">
        <v>34</v>
      </c>
      <c r="AX198" s="13" t="s">
        <v>78</v>
      </c>
      <c r="AY198" s="212" t="s">
        <v>163</v>
      </c>
    </row>
    <row r="199" spans="1:65" s="14" customFormat="1" ht="11.25">
      <c r="B199" s="228"/>
      <c r="C199" s="229"/>
      <c r="D199" s="203" t="s">
        <v>171</v>
      </c>
      <c r="E199" s="230" t="s">
        <v>1</v>
      </c>
      <c r="F199" s="231" t="s">
        <v>209</v>
      </c>
      <c r="G199" s="229"/>
      <c r="H199" s="232">
        <v>72.929999999999993</v>
      </c>
      <c r="I199" s="233"/>
      <c r="J199" s="229"/>
      <c r="K199" s="229"/>
      <c r="L199" s="234"/>
      <c r="M199" s="235"/>
      <c r="N199" s="236"/>
      <c r="O199" s="236"/>
      <c r="P199" s="236"/>
      <c r="Q199" s="236"/>
      <c r="R199" s="236"/>
      <c r="S199" s="236"/>
      <c r="T199" s="237"/>
      <c r="AT199" s="238" t="s">
        <v>171</v>
      </c>
      <c r="AU199" s="238" t="s">
        <v>88</v>
      </c>
      <c r="AV199" s="14" t="s">
        <v>169</v>
      </c>
      <c r="AW199" s="14" t="s">
        <v>34</v>
      </c>
      <c r="AX199" s="14" t="s">
        <v>86</v>
      </c>
      <c r="AY199" s="238" t="s">
        <v>163</v>
      </c>
    </row>
    <row r="200" spans="1:65" s="2" customFormat="1" ht="16.5" customHeight="1">
      <c r="A200" s="34"/>
      <c r="B200" s="35"/>
      <c r="C200" s="187" t="s">
        <v>8</v>
      </c>
      <c r="D200" s="187" t="s">
        <v>165</v>
      </c>
      <c r="E200" s="188" t="s">
        <v>251</v>
      </c>
      <c r="F200" s="189" t="s">
        <v>252</v>
      </c>
      <c r="G200" s="190" t="s">
        <v>168</v>
      </c>
      <c r="H200" s="191">
        <v>6.3</v>
      </c>
      <c r="I200" s="192"/>
      <c r="J200" s="193">
        <f>ROUND(I200*H200,2)</f>
        <v>0</v>
      </c>
      <c r="K200" s="194"/>
      <c r="L200" s="39"/>
      <c r="M200" s="195" t="s">
        <v>1</v>
      </c>
      <c r="N200" s="196" t="s">
        <v>43</v>
      </c>
      <c r="O200" s="71"/>
      <c r="P200" s="197">
        <f>O200*H200</f>
        <v>0</v>
      </c>
      <c r="Q200" s="197">
        <v>7.9909999999999995E-2</v>
      </c>
      <c r="R200" s="197">
        <f>Q200*H200</f>
        <v>0.50343299999999991</v>
      </c>
      <c r="S200" s="197">
        <v>0</v>
      </c>
      <c r="T200" s="198">
        <f>S200*H200</f>
        <v>0</v>
      </c>
      <c r="U200" s="34"/>
      <c r="V200" s="34"/>
      <c r="W200" s="34"/>
      <c r="X200" s="34"/>
      <c r="Y200" s="34"/>
      <c r="Z200" s="34"/>
      <c r="AA200" s="34"/>
      <c r="AB200" s="34"/>
      <c r="AC200" s="34"/>
      <c r="AD200" s="34"/>
      <c r="AE200" s="34"/>
      <c r="AR200" s="199" t="s">
        <v>169</v>
      </c>
      <c r="AT200" s="199" t="s">
        <v>165</v>
      </c>
      <c r="AU200" s="199" t="s">
        <v>88</v>
      </c>
      <c r="AY200" s="17" t="s">
        <v>163</v>
      </c>
      <c r="BE200" s="200">
        <f>IF(N200="základní",J200,0)</f>
        <v>0</v>
      </c>
      <c r="BF200" s="200">
        <f>IF(N200="snížená",J200,0)</f>
        <v>0</v>
      </c>
      <c r="BG200" s="200">
        <f>IF(N200="zákl. přenesená",J200,0)</f>
        <v>0</v>
      </c>
      <c r="BH200" s="200">
        <f>IF(N200="sníž. přenesená",J200,0)</f>
        <v>0</v>
      </c>
      <c r="BI200" s="200">
        <f>IF(N200="nulová",J200,0)</f>
        <v>0</v>
      </c>
      <c r="BJ200" s="17" t="s">
        <v>86</v>
      </c>
      <c r="BK200" s="200">
        <f>ROUND(I200*H200,2)</f>
        <v>0</v>
      </c>
      <c r="BL200" s="17" t="s">
        <v>169</v>
      </c>
      <c r="BM200" s="199" t="s">
        <v>253</v>
      </c>
    </row>
    <row r="201" spans="1:65" s="13" customFormat="1" ht="11.25">
      <c r="B201" s="201"/>
      <c r="C201" s="202"/>
      <c r="D201" s="203" t="s">
        <v>171</v>
      </c>
      <c r="E201" s="204" t="s">
        <v>1</v>
      </c>
      <c r="F201" s="205" t="s">
        <v>1469</v>
      </c>
      <c r="G201" s="202"/>
      <c r="H201" s="206">
        <v>2.7</v>
      </c>
      <c r="I201" s="207"/>
      <c r="J201" s="202"/>
      <c r="K201" s="202"/>
      <c r="L201" s="208"/>
      <c r="M201" s="209"/>
      <c r="N201" s="210"/>
      <c r="O201" s="210"/>
      <c r="P201" s="210"/>
      <c r="Q201" s="210"/>
      <c r="R201" s="210"/>
      <c r="S201" s="210"/>
      <c r="T201" s="211"/>
      <c r="AT201" s="212" t="s">
        <v>171</v>
      </c>
      <c r="AU201" s="212" t="s">
        <v>88</v>
      </c>
      <c r="AV201" s="13" t="s">
        <v>88</v>
      </c>
      <c r="AW201" s="13" t="s">
        <v>34</v>
      </c>
      <c r="AX201" s="13" t="s">
        <v>78</v>
      </c>
      <c r="AY201" s="212" t="s">
        <v>163</v>
      </c>
    </row>
    <row r="202" spans="1:65" s="13" customFormat="1" ht="11.25">
      <c r="B202" s="201"/>
      <c r="C202" s="202"/>
      <c r="D202" s="203" t="s">
        <v>171</v>
      </c>
      <c r="E202" s="204" t="s">
        <v>1</v>
      </c>
      <c r="F202" s="205" t="s">
        <v>1470</v>
      </c>
      <c r="G202" s="202"/>
      <c r="H202" s="206">
        <v>3.6</v>
      </c>
      <c r="I202" s="207"/>
      <c r="J202" s="202"/>
      <c r="K202" s="202"/>
      <c r="L202" s="208"/>
      <c r="M202" s="209"/>
      <c r="N202" s="210"/>
      <c r="O202" s="210"/>
      <c r="P202" s="210"/>
      <c r="Q202" s="210"/>
      <c r="R202" s="210"/>
      <c r="S202" s="210"/>
      <c r="T202" s="211"/>
      <c r="AT202" s="212" t="s">
        <v>171</v>
      </c>
      <c r="AU202" s="212" t="s">
        <v>88</v>
      </c>
      <c r="AV202" s="13" t="s">
        <v>88</v>
      </c>
      <c r="AW202" s="13" t="s">
        <v>34</v>
      </c>
      <c r="AX202" s="13" t="s">
        <v>78</v>
      </c>
      <c r="AY202" s="212" t="s">
        <v>163</v>
      </c>
    </row>
    <row r="203" spans="1:65" s="14" customFormat="1" ht="11.25">
      <c r="B203" s="228"/>
      <c r="C203" s="229"/>
      <c r="D203" s="203" t="s">
        <v>171</v>
      </c>
      <c r="E203" s="230" t="s">
        <v>1</v>
      </c>
      <c r="F203" s="231" t="s">
        <v>209</v>
      </c>
      <c r="G203" s="229"/>
      <c r="H203" s="232">
        <v>6.3000000000000007</v>
      </c>
      <c r="I203" s="233"/>
      <c r="J203" s="229"/>
      <c r="K203" s="229"/>
      <c r="L203" s="234"/>
      <c r="M203" s="235"/>
      <c r="N203" s="236"/>
      <c r="O203" s="236"/>
      <c r="P203" s="236"/>
      <c r="Q203" s="236"/>
      <c r="R203" s="236"/>
      <c r="S203" s="236"/>
      <c r="T203" s="237"/>
      <c r="AT203" s="238" t="s">
        <v>171</v>
      </c>
      <c r="AU203" s="238" t="s">
        <v>88</v>
      </c>
      <c r="AV203" s="14" t="s">
        <v>169</v>
      </c>
      <c r="AW203" s="14" t="s">
        <v>34</v>
      </c>
      <c r="AX203" s="14" t="s">
        <v>86</v>
      </c>
      <c r="AY203" s="238" t="s">
        <v>163</v>
      </c>
    </row>
    <row r="204" spans="1:65" s="2" customFormat="1" ht="24.2" customHeight="1">
      <c r="A204" s="34"/>
      <c r="B204" s="35"/>
      <c r="C204" s="187" t="s">
        <v>256</v>
      </c>
      <c r="D204" s="187" t="s">
        <v>165</v>
      </c>
      <c r="E204" s="188" t="s">
        <v>257</v>
      </c>
      <c r="F204" s="189" t="s">
        <v>258</v>
      </c>
      <c r="G204" s="190" t="s">
        <v>259</v>
      </c>
      <c r="H204" s="191">
        <v>151.80000000000001</v>
      </c>
      <c r="I204" s="192"/>
      <c r="J204" s="193">
        <f>ROUND(I204*H204,2)</f>
        <v>0</v>
      </c>
      <c r="K204" s="194"/>
      <c r="L204" s="39"/>
      <c r="M204" s="195" t="s">
        <v>1</v>
      </c>
      <c r="N204" s="196" t="s">
        <v>43</v>
      </c>
      <c r="O204" s="71"/>
      <c r="P204" s="197">
        <f>O204*H204</f>
        <v>0</v>
      </c>
      <c r="Q204" s="197">
        <v>1.2999999999999999E-4</v>
      </c>
      <c r="R204" s="197">
        <f>Q204*H204</f>
        <v>1.9733999999999998E-2</v>
      </c>
      <c r="S204" s="197">
        <v>0</v>
      </c>
      <c r="T204" s="198">
        <f>S204*H204</f>
        <v>0</v>
      </c>
      <c r="U204" s="34"/>
      <c r="V204" s="34"/>
      <c r="W204" s="34"/>
      <c r="X204" s="34"/>
      <c r="Y204" s="34"/>
      <c r="Z204" s="34"/>
      <c r="AA204" s="34"/>
      <c r="AB204" s="34"/>
      <c r="AC204" s="34"/>
      <c r="AD204" s="34"/>
      <c r="AE204" s="34"/>
      <c r="AR204" s="199" t="s">
        <v>169</v>
      </c>
      <c r="AT204" s="199" t="s">
        <v>165</v>
      </c>
      <c r="AU204" s="199" t="s">
        <v>88</v>
      </c>
      <c r="AY204" s="17" t="s">
        <v>163</v>
      </c>
      <c r="BE204" s="200">
        <f>IF(N204="základní",J204,0)</f>
        <v>0</v>
      </c>
      <c r="BF204" s="200">
        <f>IF(N204="snížená",J204,0)</f>
        <v>0</v>
      </c>
      <c r="BG204" s="200">
        <f>IF(N204="zákl. přenesená",J204,0)</f>
        <v>0</v>
      </c>
      <c r="BH204" s="200">
        <f>IF(N204="sníž. přenesená",J204,0)</f>
        <v>0</v>
      </c>
      <c r="BI204" s="200">
        <f>IF(N204="nulová",J204,0)</f>
        <v>0</v>
      </c>
      <c r="BJ204" s="17" t="s">
        <v>86</v>
      </c>
      <c r="BK204" s="200">
        <f>ROUND(I204*H204,2)</f>
        <v>0</v>
      </c>
      <c r="BL204" s="17" t="s">
        <v>169</v>
      </c>
      <c r="BM204" s="199" t="s">
        <v>260</v>
      </c>
    </row>
    <row r="205" spans="1:65" s="13" customFormat="1" ht="11.25">
      <c r="B205" s="201"/>
      <c r="C205" s="202"/>
      <c r="D205" s="203" t="s">
        <v>171</v>
      </c>
      <c r="E205" s="204" t="s">
        <v>1</v>
      </c>
      <c r="F205" s="205" t="s">
        <v>1471</v>
      </c>
      <c r="G205" s="202"/>
      <c r="H205" s="206">
        <v>151.80000000000001</v>
      </c>
      <c r="I205" s="207"/>
      <c r="J205" s="202"/>
      <c r="K205" s="202"/>
      <c r="L205" s="208"/>
      <c r="M205" s="209"/>
      <c r="N205" s="210"/>
      <c r="O205" s="210"/>
      <c r="P205" s="210"/>
      <c r="Q205" s="210"/>
      <c r="R205" s="210"/>
      <c r="S205" s="210"/>
      <c r="T205" s="211"/>
      <c r="AT205" s="212" t="s">
        <v>171</v>
      </c>
      <c r="AU205" s="212" t="s">
        <v>88</v>
      </c>
      <c r="AV205" s="13" t="s">
        <v>88</v>
      </c>
      <c r="AW205" s="13" t="s">
        <v>34</v>
      </c>
      <c r="AX205" s="13" t="s">
        <v>86</v>
      </c>
      <c r="AY205" s="212" t="s">
        <v>163</v>
      </c>
    </row>
    <row r="206" spans="1:65" s="12" customFormat="1" ht="22.9" customHeight="1">
      <c r="B206" s="171"/>
      <c r="C206" s="172"/>
      <c r="D206" s="173" t="s">
        <v>77</v>
      </c>
      <c r="E206" s="185" t="s">
        <v>193</v>
      </c>
      <c r="F206" s="185" t="s">
        <v>262</v>
      </c>
      <c r="G206" s="172"/>
      <c r="H206" s="172"/>
      <c r="I206" s="175"/>
      <c r="J206" s="186">
        <f>BK206</f>
        <v>0</v>
      </c>
      <c r="K206" s="172"/>
      <c r="L206" s="177"/>
      <c r="M206" s="178"/>
      <c r="N206" s="179"/>
      <c r="O206" s="179"/>
      <c r="P206" s="180">
        <f>SUM(P207:P286)</f>
        <v>0</v>
      </c>
      <c r="Q206" s="179"/>
      <c r="R206" s="180">
        <f>SUM(R207:R286)</f>
        <v>148.30635215599997</v>
      </c>
      <c r="S206" s="179"/>
      <c r="T206" s="181">
        <f>SUM(T207:T286)</f>
        <v>0</v>
      </c>
      <c r="AR206" s="182" t="s">
        <v>86</v>
      </c>
      <c r="AT206" s="183" t="s">
        <v>77</v>
      </c>
      <c r="AU206" s="183" t="s">
        <v>86</v>
      </c>
      <c r="AY206" s="182" t="s">
        <v>163</v>
      </c>
      <c r="BK206" s="184">
        <f>SUM(BK207:BK286)</f>
        <v>0</v>
      </c>
    </row>
    <row r="207" spans="1:65" s="2" customFormat="1" ht="24.2" customHeight="1">
      <c r="A207" s="34"/>
      <c r="B207" s="35"/>
      <c r="C207" s="187" t="s">
        <v>263</v>
      </c>
      <c r="D207" s="187" t="s">
        <v>165</v>
      </c>
      <c r="E207" s="188" t="s">
        <v>264</v>
      </c>
      <c r="F207" s="189" t="s">
        <v>265</v>
      </c>
      <c r="G207" s="190" t="s">
        <v>168</v>
      </c>
      <c r="H207" s="191">
        <v>58.55</v>
      </c>
      <c r="I207" s="192"/>
      <c r="J207" s="193">
        <f>ROUND(I207*H207,2)</f>
        <v>0</v>
      </c>
      <c r="K207" s="194"/>
      <c r="L207" s="39"/>
      <c r="M207" s="195" t="s">
        <v>1</v>
      </c>
      <c r="N207" s="196" t="s">
        <v>43</v>
      </c>
      <c r="O207" s="71"/>
      <c r="P207" s="197">
        <f>O207*H207</f>
        <v>0</v>
      </c>
      <c r="Q207" s="197">
        <v>0</v>
      </c>
      <c r="R207" s="197">
        <f>Q207*H207</f>
        <v>0</v>
      </c>
      <c r="S207" s="197">
        <v>0</v>
      </c>
      <c r="T207" s="198">
        <f>S207*H207</f>
        <v>0</v>
      </c>
      <c r="U207" s="34"/>
      <c r="V207" s="34"/>
      <c r="W207" s="34"/>
      <c r="X207" s="34"/>
      <c r="Y207" s="34"/>
      <c r="Z207" s="34"/>
      <c r="AA207" s="34"/>
      <c r="AB207" s="34"/>
      <c r="AC207" s="34"/>
      <c r="AD207" s="34"/>
      <c r="AE207" s="34"/>
      <c r="AR207" s="199" t="s">
        <v>169</v>
      </c>
      <c r="AT207" s="199" t="s">
        <v>165</v>
      </c>
      <c r="AU207" s="199" t="s">
        <v>88</v>
      </c>
      <c r="AY207" s="17" t="s">
        <v>163</v>
      </c>
      <c r="BE207" s="200">
        <f>IF(N207="základní",J207,0)</f>
        <v>0</v>
      </c>
      <c r="BF207" s="200">
        <f>IF(N207="snížená",J207,0)</f>
        <v>0</v>
      </c>
      <c r="BG207" s="200">
        <f>IF(N207="zákl. přenesená",J207,0)</f>
        <v>0</v>
      </c>
      <c r="BH207" s="200">
        <f>IF(N207="sníž. přenesená",J207,0)</f>
        <v>0</v>
      </c>
      <c r="BI207" s="200">
        <f>IF(N207="nulová",J207,0)</f>
        <v>0</v>
      </c>
      <c r="BJ207" s="17" t="s">
        <v>86</v>
      </c>
      <c r="BK207" s="200">
        <f>ROUND(I207*H207,2)</f>
        <v>0</v>
      </c>
      <c r="BL207" s="17" t="s">
        <v>169</v>
      </c>
      <c r="BM207" s="199" t="s">
        <v>266</v>
      </c>
    </row>
    <row r="208" spans="1:65" s="13" customFormat="1" ht="22.5">
      <c r="B208" s="201"/>
      <c r="C208" s="202"/>
      <c r="D208" s="203" t="s">
        <v>171</v>
      </c>
      <c r="E208" s="204" t="s">
        <v>1</v>
      </c>
      <c r="F208" s="205" t="s">
        <v>1472</v>
      </c>
      <c r="G208" s="202"/>
      <c r="H208" s="206">
        <v>39.950000000000003</v>
      </c>
      <c r="I208" s="207"/>
      <c r="J208" s="202"/>
      <c r="K208" s="202"/>
      <c r="L208" s="208"/>
      <c r="M208" s="209"/>
      <c r="N208" s="210"/>
      <c r="O208" s="210"/>
      <c r="P208" s="210"/>
      <c r="Q208" s="210"/>
      <c r="R208" s="210"/>
      <c r="S208" s="210"/>
      <c r="T208" s="211"/>
      <c r="AT208" s="212" t="s">
        <v>171</v>
      </c>
      <c r="AU208" s="212" t="s">
        <v>88</v>
      </c>
      <c r="AV208" s="13" t="s">
        <v>88</v>
      </c>
      <c r="AW208" s="13" t="s">
        <v>34</v>
      </c>
      <c r="AX208" s="13" t="s">
        <v>78</v>
      </c>
      <c r="AY208" s="212" t="s">
        <v>163</v>
      </c>
    </row>
    <row r="209" spans="1:65" s="13" customFormat="1" ht="11.25">
      <c r="B209" s="201"/>
      <c r="C209" s="202"/>
      <c r="D209" s="203" t="s">
        <v>171</v>
      </c>
      <c r="E209" s="204" t="s">
        <v>1</v>
      </c>
      <c r="F209" s="205" t="s">
        <v>268</v>
      </c>
      <c r="G209" s="202"/>
      <c r="H209" s="206">
        <v>3.6</v>
      </c>
      <c r="I209" s="207"/>
      <c r="J209" s="202"/>
      <c r="K209" s="202"/>
      <c r="L209" s="208"/>
      <c r="M209" s="209"/>
      <c r="N209" s="210"/>
      <c r="O209" s="210"/>
      <c r="P209" s="210"/>
      <c r="Q209" s="210"/>
      <c r="R209" s="210"/>
      <c r="S209" s="210"/>
      <c r="T209" s="211"/>
      <c r="AT209" s="212" t="s">
        <v>171</v>
      </c>
      <c r="AU209" s="212" t="s">
        <v>88</v>
      </c>
      <c r="AV209" s="13" t="s">
        <v>88</v>
      </c>
      <c r="AW209" s="13" t="s">
        <v>34</v>
      </c>
      <c r="AX209" s="13" t="s">
        <v>78</v>
      </c>
      <c r="AY209" s="212" t="s">
        <v>163</v>
      </c>
    </row>
    <row r="210" spans="1:65" s="13" customFormat="1" ht="11.25">
      <c r="B210" s="201"/>
      <c r="C210" s="202"/>
      <c r="D210" s="203" t="s">
        <v>171</v>
      </c>
      <c r="E210" s="204" t="s">
        <v>1</v>
      </c>
      <c r="F210" s="205" t="s">
        <v>1473</v>
      </c>
      <c r="G210" s="202"/>
      <c r="H210" s="206">
        <v>15</v>
      </c>
      <c r="I210" s="207"/>
      <c r="J210" s="202"/>
      <c r="K210" s="202"/>
      <c r="L210" s="208"/>
      <c r="M210" s="209"/>
      <c r="N210" s="210"/>
      <c r="O210" s="210"/>
      <c r="P210" s="210"/>
      <c r="Q210" s="210"/>
      <c r="R210" s="210"/>
      <c r="S210" s="210"/>
      <c r="T210" s="211"/>
      <c r="AT210" s="212" t="s">
        <v>171</v>
      </c>
      <c r="AU210" s="212" t="s">
        <v>88</v>
      </c>
      <c r="AV210" s="13" t="s">
        <v>88</v>
      </c>
      <c r="AW210" s="13" t="s">
        <v>34</v>
      </c>
      <c r="AX210" s="13" t="s">
        <v>78</v>
      </c>
      <c r="AY210" s="212" t="s">
        <v>163</v>
      </c>
    </row>
    <row r="211" spans="1:65" s="14" customFormat="1" ht="11.25">
      <c r="B211" s="228"/>
      <c r="C211" s="229"/>
      <c r="D211" s="203" t="s">
        <v>171</v>
      </c>
      <c r="E211" s="230" t="s">
        <v>1</v>
      </c>
      <c r="F211" s="231" t="s">
        <v>209</v>
      </c>
      <c r="G211" s="229"/>
      <c r="H211" s="232">
        <v>58.550000000000004</v>
      </c>
      <c r="I211" s="233"/>
      <c r="J211" s="229"/>
      <c r="K211" s="229"/>
      <c r="L211" s="234"/>
      <c r="M211" s="235"/>
      <c r="N211" s="236"/>
      <c r="O211" s="236"/>
      <c r="P211" s="236"/>
      <c r="Q211" s="236"/>
      <c r="R211" s="236"/>
      <c r="S211" s="236"/>
      <c r="T211" s="237"/>
      <c r="AT211" s="238" t="s">
        <v>171</v>
      </c>
      <c r="AU211" s="238" t="s">
        <v>88</v>
      </c>
      <c r="AV211" s="14" t="s">
        <v>169</v>
      </c>
      <c r="AW211" s="14" t="s">
        <v>34</v>
      </c>
      <c r="AX211" s="14" t="s">
        <v>86</v>
      </c>
      <c r="AY211" s="238" t="s">
        <v>163</v>
      </c>
    </row>
    <row r="212" spans="1:65" s="2" customFormat="1" ht="24.2" customHeight="1">
      <c r="A212" s="34"/>
      <c r="B212" s="35"/>
      <c r="C212" s="187" t="s">
        <v>270</v>
      </c>
      <c r="D212" s="187" t="s">
        <v>165</v>
      </c>
      <c r="E212" s="188" t="s">
        <v>271</v>
      </c>
      <c r="F212" s="189" t="s">
        <v>272</v>
      </c>
      <c r="G212" s="190" t="s">
        <v>168</v>
      </c>
      <c r="H212" s="191">
        <v>1119.69</v>
      </c>
      <c r="I212" s="192"/>
      <c r="J212" s="193">
        <f>ROUND(I212*H212,2)</f>
        <v>0</v>
      </c>
      <c r="K212" s="194"/>
      <c r="L212" s="39"/>
      <c r="M212" s="195" t="s">
        <v>1</v>
      </c>
      <c r="N212" s="196" t="s">
        <v>43</v>
      </c>
      <c r="O212" s="71"/>
      <c r="P212" s="197">
        <f>O212*H212</f>
        <v>0</v>
      </c>
      <c r="Q212" s="197">
        <v>2.6200000000000001E-2</v>
      </c>
      <c r="R212" s="197">
        <f>Q212*H212</f>
        <v>29.335878000000001</v>
      </c>
      <c r="S212" s="197">
        <v>0</v>
      </c>
      <c r="T212" s="198">
        <f>S212*H212</f>
        <v>0</v>
      </c>
      <c r="U212" s="34"/>
      <c r="V212" s="34"/>
      <c r="W212" s="34"/>
      <c r="X212" s="34"/>
      <c r="Y212" s="34"/>
      <c r="Z212" s="34"/>
      <c r="AA212" s="34"/>
      <c r="AB212" s="34"/>
      <c r="AC212" s="34"/>
      <c r="AD212" s="34"/>
      <c r="AE212" s="34"/>
      <c r="AR212" s="199" t="s">
        <v>169</v>
      </c>
      <c r="AT212" s="199" t="s">
        <v>165</v>
      </c>
      <c r="AU212" s="199" t="s">
        <v>88</v>
      </c>
      <c r="AY212" s="17" t="s">
        <v>163</v>
      </c>
      <c r="BE212" s="200">
        <f>IF(N212="základní",J212,0)</f>
        <v>0</v>
      </c>
      <c r="BF212" s="200">
        <f>IF(N212="snížená",J212,0)</f>
        <v>0</v>
      </c>
      <c r="BG212" s="200">
        <f>IF(N212="zákl. přenesená",J212,0)</f>
        <v>0</v>
      </c>
      <c r="BH212" s="200">
        <f>IF(N212="sníž. přenesená",J212,0)</f>
        <v>0</v>
      </c>
      <c r="BI212" s="200">
        <f>IF(N212="nulová",J212,0)</f>
        <v>0</v>
      </c>
      <c r="BJ212" s="17" t="s">
        <v>86</v>
      </c>
      <c r="BK212" s="200">
        <f>ROUND(I212*H212,2)</f>
        <v>0</v>
      </c>
      <c r="BL212" s="17" t="s">
        <v>169</v>
      </c>
      <c r="BM212" s="199" t="s">
        <v>273</v>
      </c>
    </row>
    <row r="213" spans="1:65" s="13" customFormat="1" ht="11.25">
      <c r="B213" s="201"/>
      <c r="C213" s="202"/>
      <c r="D213" s="203" t="s">
        <v>171</v>
      </c>
      <c r="E213" s="204" t="s">
        <v>1</v>
      </c>
      <c r="F213" s="205" t="s">
        <v>1474</v>
      </c>
      <c r="G213" s="202"/>
      <c r="H213" s="206">
        <v>185.79</v>
      </c>
      <c r="I213" s="207"/>
      <c r="J213" s="202"/>
      <c r="K213" s="202"/>
      <c r="L213" s="208"/>
      <c r="M213" s="209"/>
      <c r="N213" s="210"/>
      <c r="O213" s="210"/>
      <c r="P213" s="210"/>
      <c r="Q213" s="210"/>
      <c r="R213" s="210"/>
      <c r="S213" s="210"/>
      <c r="T213" s="211"/>
      <c r="AT213" s="212" t="s">
        <v>171</v>
      </c>
      <c r="AU213" s="212" t="s">
        <v>88</v>
      </c>
      <c r="AV213" s="13" t="s">
        <v>88</v>
      </c>
      <c r="AW213" s="13" t="s">
        <v>34</v>
      </c>
      <c r="AX213" s="13" t="s">
        <v>78</v>
      </c>
      <c r="AY213" s="212" t="s">
        <v>163</v>
      </c>
    </row>
    <row r="214" spans="1:65" s="13" customFormat="1" ht="11.25">
      <c r="B214" s="201"/>
      <c r="C214" s="202"/>
      <c r="D214" s="203" t="s">
        <v>171</v>
      </c>
      <c r="E214" s="204" t="s">
        <v>1</v>
      </c>
      <c r="F214" s="205" t="s">
        <v>1475</v>
      </c>
      <c r="G214" s="202"/>
      <c r="H214" s="206">
        <v>44.55</v>
      </c>
      <c r="I214" s="207"/>
      <c r="J214" s="202"/>
      <c r="K214" s="202"/>
      <c r="L214" s="208"/>
      <c r="M214" s="209"/>
      <c r="N214" s="210"/>
      <c r="O214" s="210"/>
      <c r="P214" s="210"/>
      <c r="Q214" s="210"/>
      <c r="R214" s="210"/>
      <c r="S214" s="210"/>
      <c r="T214" s="211"/>
      <c r="AT214" s="212" t="s">
        <v>171</v>
      </c>
      <c r="AU214" s="212" t="s">
        <v>88</v>
      </c>
      <c r="AV214" s="13" t="s">
        <v>88</v>
      </c>
      <c r="AW214" s="13" t="s">
        <v>34</v>
      </c>
      <c r="AX214" s="13" t="s">
        <v>78</v>
      </c>
      <c r="AY214" s="212" t="s">
        <v>163</v>
      </c>
    </row>
    <row r="215" spans="1:65" s="13" customFormat="1" ht="11.25">
      <c r="B215" s="201"/>
      <c r="C215" s="202"/>
      <c r="D215" s="203" t="s">
        <v>171</v>
      </c>
      <c r="E215" s="204" t="s">
        <v>1</v>
      </c>
      <c r="F215" s="205" t="s">
        <v>1476</v>
      </c>
      <c r="G215" s="202"/>
      <c r="H215" s="206">
        <v>27.06</v>
      </c>
      <c r="I215" s="207"/>
      <c r="J215" s="202"/>
      <c r="K215" s="202"/>
      <c r="L215" s="208"/>
      <c r="M215" s="209"/>
      <c r="N215" s="210"/>
      <c r="O215" s="210"/>
      <c r="P215" s="210"/>
      <c r="Q215" s="210"/>
      <c r="R215" s="210"/>
      <c r="S215" s="210"/>
      <c r="T215" s="211"/>
      <c r="AT215" s="212" t="s">
        <v>171</v>
      </c>
      <c r="AU215" s="212" t="s">
        <v>88</v>
      </c>
      <c r="AV215" s="13" t="s">
        <v>88</v>
      </c>
      <c r="AW215" s="13" t="s">
        <v>34</v>
      </c>
      <c r="AX215" s="13" t="s">
        <v>78</v>
      </c>
      <c r="AY215" s="212" t="s">
        <v>163</v>
      </c>
    </row>
    <row r="216" spans="1:65" s="13" customFormat="1" ht="11.25">
      <c r="B216" s="201"/>
      <c r="C216" s="202"/>
      <c r="D216" s="203" t="s">
        <v>171</v>
      </c>
      <c r="E216" s="204" t="s">
        <v>1</v>
      </c>
      <c r="F216" s="205" t="s">
        <v>1477</v>
      </c>
      <c r="G216" s="202"/>
      <c r="H216" s="206">
        <v>48.18</v>
      </c>
      <c r="I216" s="207"/>
      <c r="J216" s="202"/>
      <c r="K216" s="202"/>
      <c r="L216" s="208"/>
      <c r="M216" s="209"/>
      <c r="N216" s="210"/>
      <c r="O216" s="210"/>
      <c r="P216" s="210"/>
      <c r="Q216" s="210"/>
      <c r="R216" s="210"/>
      <c r="S216" s="210"/>
      <c r="T216" s="211"/>
      <c r="AT216" s="212" t="s">
        <v>171</v>
      </c>
      <c r="AU216" s="212" t="s">
        <v>88</v>
      </c>
      <c r="AV216" s="13" t="s">
        <v>88</v>
      </c>
      <c r="AW216" s="13" t="s">
        <v>34</v>
      </c>
      <c r="AX216" s="13" t="s">
        <v>78</v>
      </c>
      <c r="AY216" s="212" t="s">
        <v>163</v>
      </c>
    </row>
    <row r="217" spans="1:65" s="13" customFormat="1" ht="11.25">
      <c r="B217" s="201"/>
      <c r="C217" s="202"/>
      <c r="D217" s="203" t="s">
        <v>171</v>
      </c>
      <c r="E217" s="204" t="s">
        <v>1</v>
      </c>
      <c r="F217" s="205" t="s">
        <v>1478</v>
      </c>
      <c r="G217" s="202"/>
      <c r="H217" s="206">
        <v>62.534999999999997</v>
      </c>
      <c r="I217" s="207"/>
      <c r="J217" s="202"/>
      <c r="K217" s="202"/>
      <c r="L217" s="208"/>
      <c r="M217" s="209"/>
      <c r="N217" s="210"/>
      <c r="O217" s="210"/>
      <c r="P217" s="210"/>
      <c r="Q217" s="210"/>
      <c r="R217" s="210"/>
      <c r="S217" s="210"/>
      <c r="T217" s="211"/>
      <c r="AT217" s="212" t="s">
        <v>171</v>
      </c>
      <c r="AU217" s="212" t="s">
        <v>88</v>
      </c>
      <c r="AV217" s="13" t="s">
        <v>88</v>
      </c>
      <c r="AW217" s="13" t="s">
        <v>34</v>
      </c>
      <c r="AX217" s="13" t="s">
        <v>78</v>
      </c>
      <c r="AY217" s="212" t="s">
        <v>163</v>
      </c>
    </row>
    <row r="218" spans="1:65" s="13" customFormat="1" ht="11.25">
      <c r="B218" s="201"/>
      <c r="C218" s="202"/>
      <c r="D218" s="203" t="s">
        <v>171</v>
      </c>
      <c r="E218" s="204" t="s">
        <v>1</v>
      </c>
      <c r="F218" s="205" t="s">
        <v>1479</v>
      </c>
      <c r="G218" s="202"/>
      <c r="H218" s="206">
        <v>40.755000000000003</v>
      </c>
      <c r="I218" s="207"/>
      <c r="J218" s="202"/>
      <c r="K218" s="202"/>
      <c r="L218" s="208"/>
      <c r="M218" s="209"/>
      <c r="N218" s="210"/>
      <c r="O218" s="210"/>
      <c r="P218" s="210"/>
      <c r="Q218" s="210"/>
      <c r="R218" s="210"/>
      <c r="S218" s="210"/>
      <c r="T218" s="211"/>
      <c r="AT218" s="212" t="s">
        <v>171</v>
      </c>
      <c r="AU218" s="212" t="s">
        <v>88</v>
      </c>
      <c r="AV218" s="13" t="s">
        <v>88</v>
      </c>
      <c r="AW218" s="13" t="s">
        <v>34</v>
      </c>
      <c r="AX218" s="13" t="s">
        <v>78</v>
      </c>
      <c r="AY218" s="212" t="s">
        <v>163</v>
      </c>
    </row>
    <row r="219" spans="1:65" s="13" customFormat="1" ht="11.25">
      <c r="B219" s="201"/>
      <c r="C219" s="202"/>
      <c r="D219" s="203" t="s">
        <v>171</v>
      </c>
      <c r="E219" s="204" t="s">
        <v>1</v>
      </c>
      <c r="F219" s="205" t="s">
        <v>1480</v>
      </c>
      <c r="G219" s="202"/>
      <c r="H219" s="206">
        <v>18.48</v>
      </c>
      <c r="I219" s="207"/>
      <c r="J219" s="202"/>
      <c r="K219" s="202"/>
      <c r="L219" s="208"/>
      <c r="M219" s="209"/>
      <c r="N219" s="210"/>
      <c r="O219" s="210"/>
      <c r="P219" s="210"/>
      <c r="Q219" s="210"/>
      <c r="R219" s="210"/>
      <c r="S219" s="210"/>
      <c r="T219" s="211"/>
      <c r="AT219" s="212" t="s">
        <v>171</v>
      </c>
      <c r="AU219" s="212" t="s">
        <v>88</v>
      </c>
      <c r="AV219" s="13" t="s">
        <v>88</v>
      </c>
      <c r="AW219" s="13" t="s">
        <v>34</v>
      </c>
      <c r="AX219" s="13" t="s">
        <v>78</v>
      </c>
      <c r="AY219" s="212" t="s">
        <v>163</v>
      </c>
    </row>
    <row r="220" spans="1:65" s="13" customFormat="1" ht="11.25">
      <c r="B220" s="201"/>
      <c r="C220" s="202"/>
      <c r="D220" s="203" t="s">
        <v>171</v>
      </c>
      <c r="E220" s="204" t="s">
        <v>1</v>
      </c>
      <c r="F220" s="205" t="s">
        <v>1481</v>
      </c>
      <c r="G220" s="202"/>
      <c r="H220" s="206">
        <v>41.25</v>
      </c>
      <c r="I220" s="207"/>
      <c r="J220" s="202"/>
      <c r="K220" s="202"/>
      <c r="L220" s="208"/>
      <c r="M220" s="209"/>
      <c r="N220" s="210"/>
      <c r="O220" s="210"/>
      <c r="P220" s="210"/>
      <c r="Q220" s="210"/>
      <c r="R220" s="210"/>
      <c r="S220" s="210"/>
      <c r="T220" s="211"/>
      <c r="AT220" s="212" t="s">
        <v>171</v>
      </c>
      <c r="AU220" s="212" t="s">
        <v>88</v>
      </c>
      <c r="AV220" s="13" t="s">
        <v>88</v>
      </c>
      <c r="AW220" s="13" t="s">
        <v>34</v>
      </c>
      <c r="AX220" s="13" t="s">
        <v>78</v>
      </c>
      <c r="AY220" s="212" t="s">
        <v>163</v>
      </c>
    </row>
    <row r="221" spans="1:65" s="13" customFormat="1" ht="11.25">
      <c r="B221" s="201"/>
      <c r="C221" s="202"/>
      <c r="D221" s="203" t="s">
        <v>171</v>
      </c>
      <c r="E221" s="204" t="s">
        <v>1</v>
      </c>
      <c r="F221" s="205" t="s">
        <v>1482</v>
      </c>
      <c r="G221" s="202"/>
      <c r="H221" s="206">
        <v>51.48</v>
      </c>
      <c r="I221" s="207"/>
      <c r="J221" s="202"/>
      <c r="K221" s="202"/>
      <c r="L221" s="208"/>
      <c r="M221" s="209"/>
      <c r="N221" s="210"/>
      <c r="O221" s="210"/>
      <c r="P221" s="210"/>
      <c r="Q221" s="210"/>
      <c r="R221" s="210"/>
      <c r="S221" s="210"/>
      <c r="T221" s="211"/>
      <c r="AT221" s="212" t="s">
        <v>171</v>
      </c>
      <c r="AU221" s="212" t="s">
        <v>88</v>
      </c>
      <c r="AV221" s="13" t="s">
        <v>88</v>
      </c>
      <c r="AW221" s="13" t="s">
        <v>34</v>
      </c>
      <c r="AX221" s="13" t="s">
        <v>78</v>
      </c>
      <c r="AY221" s="212" t="s">
        <v>163</v>
      </c>
    </row>
    <row r="222" spans="1:65" s="13" customFormat="1" ht="11.25">
      <c r="B222" s="201"/>
      <c r="C222" s="202"/>
      <c r="D222" s="203" t="s">
        <v>171</v>
      </c>
      <c r="E222" s="204" t="s">
        <v>1</v>
      </c>
      <c r="F222" s="205" t="s">
        <v>1483</v>
      </c>
      <c r="G222" s="202"/>
      <c r="H222" s="206">
        <v>25.08</v>
      </c>
      <c r="I222" s="207"/>
      <c r="J222" s="202"/>
      <c r="K222" s="202"/>
      <c r="L222" s="208"/>
      <c r="M222" s="209"/>
      <c r="N222" s="210"/>
      <c r="O222" s="210"/>
      <c r="P222" s="210"/>
      <c r="Q222" s="210"/>
      <c r="R222" s="210"/>
      <c r="S222" s="210"/>
      <c r="T222" s="211"/>
      <c r="AT222" s="212" t="s">
        <v>171</v>
      </c>
      <c r="AU222" s="212" t="s">
        <v>88</v>
      </c>
      <c r="AV222" s="13" t="s">
        <v>88</v>
      </c>
      <c r="AW222" s="13" t="s">
        <v>34</v>
      </c>
      <c r="AX222" s="13" t="s">
        <v>78</v>
      </c>
      <c r="AY222" s="212" t="s">
        <v>163</v>
      </c>
    </row>
    <row r="223" spans="1:65" s="13" customFormat="1" ht="11.25">
      <c r="B223" s="201"/>
      <c r="C223" s="202"/>
      <c r="D223" s="203" t="s">
        <v>171</v>
      </c>
      <c r="E223" s="204" t="s">
        <v>1</v>
      </c>
      <c r="F223" s="205" t="s">
        <v>1484</v>
      </c>
      <c r="G223" s="202"/>
      <c r="H223" s="206">
        <v>50.16</v>
      </c>
      <c r="I223" s="207"/>
      <c r="J223" s="202"/>
      <c r="K223" s="202"/>
      <c r="L223" s="208"/>
      <c r="M223" s="209"/>
      <c r="N223" s="210"/>
      <c r="O223" s="210"/>
      <c r="P223" s="210"/>
      <c r="Q223" s="210"/>
      <c r="R223" s="210"/>
      <c r="S223" s="210"/>
      <c r="T223" s="211"/>
      <c r="AT223" s="212" t="s">
        <v>171</v>
      </c>
      <c r="AU223" s="212" t="s">
        <v>88</v>
      </c>
      <c r="AV223" s="13" t="s">
        <v>88</v>
      </c>
      <c r="AW223" s="13" t="s">
        <v>34</v>
      </c>
      <c r="AX223" s="13" t="s">
        <v>78</v>
      </c>
      <c r="AY223" s="212" t="s">
        <v>163</v>
      </c>
    </row>
    <row r="224" spans="1:65" s="13" customFormat="1" ht="11.25">
      <c r="B224" s="201"/>
      <c r="C224" s="202"/>
      <c r="D224" s="203" t="s">
        <v>171</v>
      </c>
      <c r="E224" s="204" t="s">
        <v>1</v>
      </c>
      <c r="F224" s="205" t="s">
        <v>1485</v>
      </c>
      <c r="G224" s="202"/>
      <c r="H224" s="206">
        <v>84.48</v>
      </c>
      <c r="I224" s="207"/>
      <c r="J224" s="202"/>
      <c r="K224" s="202"/>
      <c r="L224" s="208"/>
      <c r="M224" s="209"/>
      <c r="N224" s="210"/>
      <c r="O224" s="210"/>
      <c r="P224" s="210"/>
      <c r="Q224" s="210"/>
      <c r="R224" s="210"/>
      <c r="S224" s="210"/>
      <c r="T224" s="211"/>
      <c r="AT224" s="212" t="s">
        <v>171</v>
      </c>
      <c r="AU224" s="212" t="s">
        <v>88</v>
      </c>
      <c r="AV224" s="13" t="s">
        <v>88</v>
      </c>
      <c r="AW224" s="13" t="s">
        <v>34</v>
      </c>
      <c r="AX224" s="13" t="s">
        <v>78</v>
      </c>
      <c r="AY224" s="212" t="s">
        <v>163</v>
      </c>
    </row>
    <row r="225" spans="1:65" s="13" customFormat="1" ht="11.25">
      <c r="B225" s="201"/>
      <c r="C225" s="202"/>
      <c r="D225" s="203" t="s">
        <v>171</v>
      </c>
      <c r="E225" s="204" t="s">
        <v>1</v>
      </c>
      <c r="F225" s="205" t="s">
        <v>1486</v>
      </c>
      <c r="G225" s="202"/>
      <c r="H225" s="206">
        <v>50.49</v>
      </c>
      <c r="I225" s="207"/>
      <c r="J225" s="202"/>
      <c r="K225" s="202"/>
      <c r="L225" s="208"/>
      <c r="M225" s="209"/>
      <c r="N225" s="210"/>
      <c r="O225" s="210"/>
      <c r="P225" s="210"/>
      <c r="Q225" s="210"/>
      <c r="R225" s="210"/>
      <c r="S225" s="210"/>
      <c r="T225" s="211"/>
      <c r="AT225" s="212" t="s">
        <v>171</v>
      </c>
      <c r="AU225" s="212" t="s">
        <v>88</v>
      </c>
      <c r="AV225" s="13" t="s">
        <v>88</v>
      </c>
      <c r="AW225" s="13" t="s">
        <v>34</v>
      </c>
      <c r="AX225" s="13" t="s">
        <v>78</v>
      </c>
      <c r="AY225" s="212" t="s">
        <v>163</v>
      </c>
    </row>
    <row r="226" spans="1:65" s="13" customFormat="1" ht="11.25">
      <c r="B226" s="201"/>
      <c r="C226" s="202"/>
      <c r="D226" s="203" t="s">
        <v>171</v>
      </c>
      <c r="E226" s="204" t="s">
        <v>1</v>
      </c>
      <c r="F226" s="205" t="s">
        <v>1487</v>
      </c>
      <c r="G226" s="202"/>
      <c r="H226" s="206">
        <v>58.08</v>
      </c>
      <c r="I226" s="207"/>
      <c r="J226" s="202"/>
      <c r="K226" s="202"/>
      <c r="L226" s="208"/>
      <c r="M226" s="209"/>
      <c r="N226" s="210"/>
      <c r="O226" s="210"/>
      <c r="P226" s="210"/>
      <c r="Q226" s="210"/>
      <c r="R226" s="210"/>
      <c r="S226" s="210"/>
      <c r="T226" s="211"/>
      <c r="AT226" s="212" t="s">
        <v>171</v>
      </c>
      <c r="AU226" s="212" t="s">
        <v>88</v>
      </c>
      <c r="AV226" s="13" t="s">
        <v>88</v>
      </c>
      <c r="AW226" s="13" t="s">
        <v>34</v>
      </c>
      <c r="AX226" s="13" t="s">
        <v>78</v>
      </c>
      <c r="AY226" s="212" t="s">
        <v>163</v>
      </c>
    </row>
    <row r="227" spans="1:65" s="13" customFormat="1" ht="11.25">
      <c r="B227" s="201"/>
      <c r="C227" s="202"/>
      <c r="D227" s="203" t="s">
        <v>171</v>
      </c>
      <c r="E227" s="204" t="s">
        <v>1</v>
      </c>
      <c r="F227" s="205" t="s">
        <v>1488</v>
      </c>
      <c r="G227" s="202"/>
      <c r="H227" s="206">
        <v>38.94</v>
      </c>
      <c r="I227" s="207"/>
      <c r="J227" s="202"/>
      <c r="K227" s="202"/>
      <c r="L227" s="208"/>
      <c r="M227" s="209"/>
      <c r="N227" s="210"/>
      <c r="O227" s="210"/>
      <c r="P227" s="210"/>
      <c r="Q227" s="210"/>
      <c r="R227" s="210"/>
      <c r="S227" s="210"/>
      <c r="T227" s="211"/>
      <c r="AT227" s="212" t="s">
        <v>171</v>
      </c>
      <c r="AU227" s="212" t="s">
        <v>88</v>
      </c>
      <c r="AV227" s="13" t="s">
        <v>88</v>
      </c>
      <c r="AW227" s="13" t="s">
        <v>34</v>
      </c>
      <c r="AX227" s="13" t="s">
        <v>78</v>
      </c>
      <c r="AY227" s="212" t="s">
        <v>163</v>
      </c>
    </row>
    <row r="228" spans="1:65" s="13" customFormat="1" ht="11.25">
      <c r="B228" s="201"/>
      <c r="C228" s="202"/>
      <c r="D228" s="203" t="s">
        <v>171</v>
      </c>
      <c r="E228" s="204" t="s">
        <v>1</v>
      </c>
      <c r="F228" s="205" t="s">
        <v>1489</v>
      </c>
      <c r="G228" s="202"/>
      <c r="H228" s="206">
        <v>60.72</v>
      </c>
      <c r="I228" s="207"/>
      <c r="J228" s="202"/>
      <c r="K228" s="202"/>
      <c r="L228" s="208"/>
      <c r="M228" s="209"/>
      <c r="N228" s="210"/>
      <c r="O228" s="210"/>
      <c r="P228" s="210"/>
      <c r="Q228" s="210"/>
      <c r="R228" s="210"/>
      <c r="S228" s="210"/>
      <c r="T228" s="211"/>
      <c r="AT228" s="212" t="s">
        <v>171</v>
      </c>
      <c r="AU228" s="212" t="s">
        <v>88</v>
      </c>
      <c r="AV228" s="13" t="s">
        <v>88</v>
      </c>
      <c r="AW228" s="13" t="s">
        <v>34</v>
      </c>
      <c r="AX228" s="13" t="s">
        <v>78</v>
      </c>
      <c r="AY228" s="212" t="s">
        <v>163</v>
      </c>
    </row>
    <row r="229" spans="1:65" s="13" customFormat="1" ht="11.25">
      <c r="B229" s="201"/>
      <c r="C229" s="202"/>
      <c r="D229" s="203" t="s">
        <v>171</v>
      </c>
      <c r="E229" s="204" t="s">
        <v>1</v>
      </c>
      <c r="F229" s="205" t="s">
        <v>1490</v>
      </c>
      <c r="G229" s="202"/>
      <c r="H229" s="206">
        <v>32.01</v>
      </c>
      <c r="I229" s="207"/>
      <c r="J229" s="202"/>
      <c r="K229" s="202"/>
      <c r="L229" s="208"/>
      <c r="M229" s="209"/>
      <c r="N229" s="210"/>
      <c r="O229" s="210"/>
      <c r="P229" s="210"/>
      <c r="Q229" s="210"/>
      <c r="R229" s="210"/>
      <c r="S229" s="210"/>
      <c r="T229" s="211"/>
      <c r="AT229" s="212" t="s">
        <v>171</v>
      </c>
      <c r="AU229" s="212" t="s">
        <v>88</v>
      </c>
      <c r="AV229" s="13" t="s">
        <v>88</v>
      </c>
      <c r="AW229" s="13" t="s">
        <v>34</v>
      </c>
      <c r="AX229" s="13" t="s">
        <v>78</v>
      </c>
      <c r="AY229" s="212" t="s">
        <v>163</v>
      </c>
    </row>
    <row r="230" spans="1:65" s="13" customFormat="1" ht="11.25">
      <c r="B230" s="201"/>
      <c r="C230" s="202"/>
      <c r="D230" s="203" t="s">
        <v>171</v>
      </c>
      <c r="E230" s="204" t="s">
        <v>1</v>
      </c>
      <c r="F230" s="205" t="s">
        <v>1491</v>
      </c>
      <c r="G230" s="202"/>
      <c r="H230" s="206">
        <v>56.43</v>
      </c>
      <c r="I230" s="207"/>
      <c r="J230" s="202"/>
      <c r="K230" s="202"/>
      <c r="L230" s="208"/>
      <c r="M230" s="209"/>
      <c r="N230" s="210"/>
      <c r="O230" s="210"/>
      <c r="P230" s="210"/>
      <c r="Q230" s="210"/>
      <c r="R230" s="210"/>
      <c r="S230" s="210"/>
      <c r="T230" s="211"/>
      <c r="AT230" s="212" t="s">
        <v>171</v>
      </c>
      <c r="AU230" s="212" t="s">
        <v>88</v>
      </c>
      <c r="AV230" s="13" t="s">
        <v>88</v>
      </c>
      <c r="AW230" s="13" t="s">
        <v>34</v>
      </c>
      <c r="AX230" s="13" t="s">
        <v>78</v>
      </c>
      <c r="AY230" s="212" t="s">
        <v>163</v>
      </c>
    </row>
    <row r="231" spans="1:65" s="13" customFormat="1" ht="11.25">
      <c r="B231" s="201"/>
      <c r="C231" s="202"/>
      <c r="D231" s="203" t="s">
        <v>171</v>
      </c>
      <c r="E231" s="204" t="s">
        <v>1</v>
      </c>
      <c r="F231" s="205" t="s">
        <v>1492</v>
      </c>
      <c r="G231" s="202"/>
      <c r="H231" s="206">
        <v>47.685000000000002</v>
      </c>
      <c r="I231" s="207"/>
      <c r="J231" s="202"/>
      <c r="K231" s="202"/>
      <c r="L231" s="208"/>
      <c r="M231" s="209"/>
      <c r="N231" s="210"/>
      <c r="O231" s="210"/>
      <c r="P231" s="210"/>
      <c r="Q231" s="210"/>
      <c r="R231" s="210"/>
      <c r="S231" s="210"/>
      <c r="T231" s="211"/>
      <c r="AT231" s="212" t="s">
        <v>171</v>
      </c>
      <c r="AU231" s="212" t="s">
        <v>88</v>
      </c>
      <c r="AV231" s="13" t="s">
        <v>88</v>
      </c>
      <c r="AW231" s="13" t="s">
        <v>34</v>
      </c>
      <c r="AX231" s="13" t="s">
        <v>78</v>
      </c>
      <c r="AY231" s="212" t="s">
        <v>163</v>
      </c>
    </row>
    <row r="232" spans="1:65" s="13" customFormat="1" ht="11.25">
      <c r="B232" s="201"/>
      <c r="C232" s="202"/>
      <c r="D232" s="203" t="s">
        <v>171</v>
      </c>
      <c r="E232" s="204" t="s">
        <v>1</v>
      </c>
      <c r="F232" s="205" t="s">
        <v>1493</v>
      </c>
      <c r="G232" s="202"/>
      <c r="H232" s="206">
        <v>36.96</v>
      </c>
      <c r="I232" s="207"/>
      <c r="J232" s="202"/>
      <c r="K232" s="202"/>
      <c r="L232" s="208"/>
      <c r="M232" s="209"/>
      <c r="N232" s="210"/>
      <c r="O232" s="210"/>
      <c r="P232" s="210"/>
      <c r="Q232" s="210"/>
      <c r="R232" s="210"/>
      <c r="S232" s="210"/>
      <c r="T232" s="211"/>
      <c r="AT232" s="212" t="s">
        <v>171</v>
      </c>
      <c r="AU232" s="212" t="s">
        <v>88</v>
      </c>
      <c r="AV232" s="13" t="s">
        <v>88</v>
      </c>
      <c r="AW232" s="13" t="s">
        <v>34</v>
      </c>
      <c r="AX232" s="13" t="s">
        <v>78</v>
      </c>
      <c r="AY232" s="212" t="s">
        <v>163</v>
      </c>
    </row>
    <row r="233" spans="1:65" s="13" customFormat="1" ht="11.25">
      <c r="B233" s="201"/>
      <c r="C233" s="202"/>
      <c r="D233" s="203" t="s">
        <v>171</v>
      </c>
      <c r="E233" s="204" t="s">
        <v>1</v>
      </c>
      <c r="F233" s="205" t="s">
        <v>1494</v>
      </c>
      <c r="G233" s="202"/>
      <c r="H233" s="206">
        <v>10.23</v>
      </c>
      <c r="I233" s="207"/>
      <c r="J233" s="202"/>
      <c r="K233" s="202"/>
      <c r="L233" s="208"/>
      <c r="M233" s="209"/>
      <c r="N233" s="210"/>
      <c r="O233" s="210"/>
      <c r="P233" s="210"/>
      <c r="Q233" s="210"/>
      <c r="R233" s="210"/>
      <c r="S233" s="210"/>
      <c r="T233" s="211"/>
      <c r="AT233" s="212" t="s">
        <v>171</v>
      </c>
      <c r="AU233" s="212" t="s">
        <v>88</v>
      </c>
      <c r="AV233" s="13" t="s">
        <v>88</v>
      </c>
      <c r="AW233" s="13" t="s">
        <v>34</v>
      </c>
      <c r="AX233" s="13" t="s">
        <v>78</v>
      </c>
      <c r="AY233" s="212" t="s">
        <v>163</v>
      </c>
    </row>
    <row r="234" spans="1:65" s="13" customFormat="1" ht="11.25">
      <c r="B234" s="201"/>
      <c r="C234" s="202"/>
      <c r="D234" s="203" t="s">
        <v>171</v>
      </c>
      <c r="E234" s="204" t="s">
        <v>1</v>
      </c>
      <c r="F234" s="205" t="s">
        <v>1495</v>
      </c>
      <c r="G234" s="202"/>
      <c r="H234" s="206">
        <v>48.344999999999999</v>
      </c>
      <c r="I234" s="207"/>
      <c r="J234" s="202"/>
      <c r="K234" s="202"/>
      <c r="L234" s="208"/>
      <c r="M234" s="209"/>
      <c r="N234" s="210"/>
      <c r="O234" s="210"/>
      <c r="P234" s="210"/>
      <c r="Q234" s="210"/>
      <c r="R234" s="210"/>
      <c r="S234" s="210"/>
      <c r="T234" s="211"/>
      <c r="AT234" s="212" t="s">
        <v>171</v>
      </c>
      <c r="AU234" s="212" t="s">
        <v>88</v>
      </c>
      <c r="AV234" s="13" t="s">
        <v>88</v>
      </c>
      <c r="AW234" s="13" t="s">
        <v>34</v>
      </c>
      <c r="AX234" s="13" t="s">
        <v>78</v>
      </c>
      <c r="AY234" s="212" t="s">
        <v>163</v>
      </c>
    </row>
    <row r="235" spans="1:65" s="14" customFormat="1" ht="11.25">
      <c r="B235" s="228"/>
      <c r="C235" s="229"/>
      <c r="D235" s="203" t="s">
        <v>171</v>
      </c>
      <c r="E235" s="230" t="s">
        <v>1</v>
      </c>
      <c r="F235" s="231" t="s">
        <v>209</v>
      </c>
      <c r="G235" s="229"/>
      <c r="H235" s="232">
        <v>1119.6900000000003</v>
      </c>
      <c r="I235" s="233"/>
      <c r="J235" s="229"/>
      <c r="K235" s="229"/>
      <c r="L235" s="234"/>
      <c r="M235" s="235"/>
      <c r="N235" s="236"/>
      <c r="O235" s="236"/>
      <c r="P235" s="236"/>
      <c r="Q235" s="236"/>
      <c r="R235" s="236"/>
      <c r="S235" s="236"/>
      <c r="T235" s="237"/>
      <c r="AT235" s="238" t="s">
        <v>171</v>
      </c>
      <c r="AU235" s="238" t="s">
        <v>88</v>
      </c>
      <c r="AV235" s="14" t="s">
        <v>169</v>
      </c>
      <c r="AW235" s="14" t="s">
        <v>34</v>
      </c>
      <c r="AX235" s="14" t="s">
        <v>86</v>
      </c>
      <c r="AY235" s="238" t="s">
        <v>163</v>
      </c>
    </row>
    <row r="236" spans="1:65" s="2" customFormat="1" ht="24.2" customHeight="1">
      <c r="A236" s="34"/>
      <c r="B236" s="35"/>
      <c r="C236" s="187" t="s">
        <v>295</v>
      </c>
      <c r="D236" s="187" t="s">
        <v>165</v>
      </c>
      <c r="E236" s="188" t="s">
        <v>296</v>
      </c>
      <c r="F236" s="189" t="s">
        <v>297</v>
      </c>
      <c r="G236" s="190" t="s">
        <v>168</v>
      </c>
      <c r="H236" s="191">
        <v>217</v>
      </c>
      <c r="I236" s="192"/>
      <c r="J236" s="193">
        <f>ROUND(I236*H236,2)</f>
        <v>0</v>
      </c>
      <c r="K236" s="194"/>
      <c r="L236" s="39"/>
      <c r="M236" s="195" t="s">
        <v>1</v>
      </c>
      <c r="N236" s="196" t="s">
        <v>43</v>
      </c>
      <c r="O236" s="71"/>
      <c r="P236" s="197">
        <f>O236*H236</f>
        <v>0</v>
      </c>
      <c r="Q236" s="197">
        <v>2.0480000000000002E-2</v>
      </c>
      <c r="R236" s="197">
        <f>Q236*H236</f>
        <v>4.4441600000000001</v>
      </c>
      <c r="S236" s="197">
        <v>0</v>
      </c>
      <c r="T236" s="198">
        <f>S236*H236</f>
        <v>0</v>
      </c>
      <c r="U236" s="34"/>
      <c r="V236" s="34"/>
      <c r="W236" s="34"/>
      <c r="X236" s="34"/>
      <c r="Y236" s="34"/>
      <c r="Z236" s="34"/>
      <c r="AA236" s="34"/>
      <c r="AB236" s="34"/>
      <c r="AC236" s="34"/>
      <c r="AD236" s="34"/>
      <c r="AE236" s="34"/>
      <c r="AR236" s="199" t="s">
        <v>169</v>
      </c>
      <c r="AT236" s="199" t="s">
        <v>165</v>
      </c>
      <c r="AU236" s="199" t="s">
        <v>88</v>
      </c>
      <c r="AY236" s="17" t="s">
        <v>163</v>
      </c>
      <c r="BE236" s="200">
        <f>IF(N236="základní",J236,0)</f>
        <v>0</v>
      </c>
      <c r="BF236" s="200">
        <f>IF(N236="snížená",J236,0)</f>
        <v>0</v>
      </c>
      <c r="BG236" s="200">
        <f>IF(N236="zákl. přenesená",J236,0)</f>
        <v>0</v>
      </c>
      <c r="BH236" s="200">
        <f>IF(N236="sníž. přenesená",J236,0)</f>
        <v>0</v>
      </c>
      <c r="BI236" s="200">
        <f>IF(N236="nulová",J236,0)</f>
        <v>0</v>
      </c>
      <c r="BJ236" s="17" t="s">
        <v>86</v>
      </c>
      <c r="BK236" s="200">
        <f>ROUND(I236*H236,2)</f>
        <v>0</v>
      </c>
      <c r="BL236" s="17" t="s">
        <v>169</v>
      </c>
      <c r="BM236" s="199" t="s">
        <v>298</v>
      </c>
    </row>
    <row r="237" spans="1:65" s="13" customFormat="1" ht="22.5">
      <c r="B237" s="201"/>
      <c r="C237" s="202"/>
      <c r="D237" s="203" t="s">
        <v>171</v>
      </c>
      <c r="E237" s="204" t="s">
        <v>1</v>
      </c>
      <c r="F237" s="205" t="s">
        <v>1496</v>
      </c>
      <c r="G237" s="202"/>
      <c r="H237" s="206">
        <v>19.8</v>
      </c>
      <c r="I237" s="207"/>
      <c r="J237" s="202"/>
      <c r="K237" s="202"/>
      <c r="L237" s="208"/>
      <c r="M237" s="209"/>
      <c r="N237" s="210"/>
      <c r="O237" s="210"/>
      <c r="P237" s="210"/>
      <c r="Q237" s="210"/>
      <c r="R237" s="210"/>
      <c r="S237" s="210"/>
      <c r="T237" s="211"/>
      <c r="AT237" s="212" t="s">
        <v>171</v>
      </c>
      <c r="AU237" s="212" t="s">
        <v>88</v>
      </c>
      <c r="AV237" s="13" t="s">
        <v>88</v>
      </c>
      <c r="AW237" s="13" t="s">
        <v>34</v>
      </c>
      <c r="AX237" s="13" t="s">
        <v>78</v>
      </c>
      <c r="AY237" s="212" t="s">
        <v>163</v>
      </c>
    </row>
    <row r="238" spans="1:65" s="13" customFormat="1" ht="22.5">
      <c r="B238" s="201"/>
      <c r="C238" s="202"/>
      <c r="D238" s="203" t="s">
        <v>171</v>
      </c>
      <c r="E238" s="204" t="s">
        <v>1</v>
      </c>
      <c r="F238" s="205" t="s">
        <v>1497</v>
      </c>
      <c r="G238" s="202"/>
      <c r="H238" s="206">
        <v>128</v>
      </c>
      <c r="I238" s="207"/>
      <c r="J238" s="202"/>
      <c r="K238" s="202"/>
      <c r="L238" s="208"/>
      <c r="M238" s="209"/>
      <c r="N238" s="210"/>
      <c r="O238" s="210"/>
      <c r="P238" s="210"/>
      <c r="Q238" s="210"/>
      <c r="R238" s="210"/>
      <c r="S238" s="210"/>
      <c r="T238" s="211"/>
      <c r="AT238" s="212" t="s">
        <v>171</v>
      </c>
      <c r="AU238" s="212" t="s">
        <v>88</v>
      </c>
      <c r="AV238" s="13" t="s">
        <v>88</v>
      </c>
      <c r="AW238" s="13" t="s">
        <v>34</v>
      </c>
      <c r="AX238" s="13" t="s">
        <v>78</v>
      </c>
      <c r="AY238" s="212" t="s">
        <v>163</v>
      </c>
    </row>
    <row r="239" spans="1:65" s="13" customFormat="1" ht="22.5">
      <c r="B239" s="201"/>
      <c r="C239" s="202"/>
      <c r="D239" s="203" t="s">
        <v>171</v>
      </c>
      <c r="E239" s="204" t="s">
        <v>1</v>
      </c>
      <c r="F239" s="205" t="s">
        <v>1498</v>
      </c>
      <c r="G239" s="202"/>
      <c r="H239" s="206">
        <v>69.2</v>
      </c>
      <c r="I239" s="207"/>
      <c r="J239" s="202"/>
      <c r="K239" s="202"/>
      <c r="L239" s="208"/>
      <c r="M239" s="209"/>
      <c r="N239" s="210"/>
      <c r="O239" s="210"/>
      <c r="P239" s="210"/>
      <c r="Q239" s="210"/>
      <c r="R239" s="210"/>
      <c r="S239" s="210"/>
      <c r="T239" s="211"/>
      <c r="AT239" s="212" t="s">
        <v>171</v>
      </c>
      <c r="AU239" s="212" t="s">
        <v>88</v>
      </c>
      <c r="AV239" s="13" t="s">
        <v>88</v>
      </c>
      <c r="AW239" s="13" t="s">
        <v>34</v>
      </c>
      <c r="AX239" s="13" t="s">
        <v>78</v>
      </c>
      <c r="AY239" s="212" t="s">
        <v>163</v>
      </c>
    </row>
    <row r="240" spans="1:65" s="14" customFormat="1" ht="11.25">
      <c r="B240" s="228"/>
      <c r="C240" s="229"/>
      <c r="D240" s="203" t="s">
        <v>171</v>
      </c>
      <c r="E240" s="230" t="s">
        <v>1</v>
      </c>
      <c r="F240" s="231" t="s">
        <v>209</v>
      </c>
      <c r="G240" s="229"/>
      <c r="H240" s="232">
        <v>217</v>
      </c>
      <c r="I240" s="233"/>
      <c r="J240" s="229"/>
      <c r="K240" s="229"/>
      <c r="L240" s="234"/>
      <c r="M240" s="235"/>
      <c r="N240" s="236"/>
      <c r="O240" s="236"/>
      <c r="P240" s="236"/>
      <c r="Q240" s="236"/>
      <c r="R240" s="236"/>
      <c r="S240" s="236"/>
      <c r="T240" s="237"/>
      <c r="AT240" s="238" t="s">
        <v>171</v>
      </c>
      <c r="AU240" s="238" t="s">
        <v>88</v>
      </c>
      <c r="AV240" s="14" t="s">
        <v>169</v>
      </c>
      <c r="AW240" s="14" t="s">
        <v>34</v>
      </c>
      <c r="AX240" s="14" t="s">
        <v>86</v>
      </c>
      <c r="AY240" s="238" t="s">
        <v>163</v>
      </c>
    </row>
    <row r="241" spans="1:65" s="2" customFormat="1" ht="24.2" customHeight="1">
      <c r="A241" s="34"/>
      <c r="B241" s="35"/>
      <c r="C241" s="187" t="s">
        <v>302</v>
      </c>
      <c r="D241" s="187" t="s">
        <v>165</v>
      </c>
      <c r="E241" s="188" t="s">
        <v>303</v>
      </c>
      <c r="F241" s="189" t="s">
        <v>304</v>
      </c>
      <c r="G241" s="190" t="s">
        <v>168</v>
      </c>
      <c r="H241" s="191">
        <v>217</v>
      </c>
      <c r="I241" s="192"/>
      <c r="J241" s="193">
        <f>ROUND(I241*H241,2)</f>
        <v>0</v>
      </c>
      <c r="K241" s="194"/>
      <c r="L241" s="39"/>
      <c r="M241" s="195" t="s">
        <v>1</v>
      </c>
      <c r="N241" s="196" t="s">
        <v>43</v>
      </c>
      <c r="O241" s="71"/>
      <c r="P241" s="197">
        <f>O241*H241</f>
        <v>0</v>
      </c>
      <c r="Q241" s="197">
        <v>7.9000000000000008E-3</v>
      </c>
      <c r="R241" s="197">
        <f>Q241*H241</f>
        <v>1.7143000000000002</v>
      </c>
      <c r="S241" s="197">
        <v>0</v>
      </c>
      <c r="T241" s="198">
        <f>S241*H241</f>
        <v>0</v>
      </c>
      <c r="U241" s="34"/>
      <c r="V241" s="34"/>
      <c r="W241" s="34"/>
      <c r="X241" s="34"/>
      <c r="Y241" s="34"/>
      <c r="Z241" s="34"/>
      <c r="AA241" s="34"/>
      <c r="AB241" s="34"/>
      <c r="AC241" s="34"/>
      <c r="AD241" s="34"/>
      <c r="AE241" s="34"/>
      <c r="AR241" s="199" t="s">
        <v>169</v>
      </c>
      <c r="AT241" s="199" t="s">
        <v>165</v>
      </c>
      <c r="AU241" s="199" t="s">
        <v>88</v>
      </c>
      <c r="AY241" s="17" t="s">
        <v>163</v>
      </c>
      <c r="BE241" s="200">
        <f>IF(N241="základní",J241,0)</f>
        <v>0</v>
      </c>
      <c r="BF241" s="200">
        <f>IF(N241="snížená",J241,0)</f>
        <v>0</v>
      </c>
      <c r="BG241" s="200">
        <f>IF(N241="zákl. přenesená",J241,0)</f>
        <v>0</v>
      </c>
      <c r="BH241" s="200">
        <f>IF(N241="sníž. přenesená",J241,0)</f>
        <v>0</v>
      </c>
      <c r="BI241" s="200">
        <f>IF(N241="nulová",J241,0)</f>
        <v>0</v>
      </c>
      <c r="BJ241" s="17" t="s">
        <v>86</v>
      </c>
      <c r="BK241" s="200">
        <f>ROUND(I241*H241,2)</f>
        <v>0</v>
      </c>
      <c r="BL241" s="17" t="s">
        <v>169</v>
      </c>
      <c r="BM241" s="199" t="s">
        <v>305</v>
      </c>
    </row>
    <row r="242" spans="1:65" s="2" customFormat="1" ht="24.2" customHeight="1">
      <c r="A242" s="34"/>
      <c r="B242" s="35"/>
      <c r="C242" s="187" t="s">
        <v>7</v>
      </c>
      <c r="D242" s="187" t="s">
        <v>165</v>
      </c>
      <c r="E242" s="188" t="s">
        <v>306</v>
      </c>
      <c r="F242" s="189" t="s">
        <v>307</v>
      </c>
      <c r="G242" s="190" t="s">
        <v>168</v>
      </c>
      <c r="H242" s="191">
        <v>1773.14</v>
      </c>
      <c r="I242" s="192"/>
      <c r="J242" s="193">
        <f>ROUND(I242*H242,2)</f>
        <v>0</v>
      </c>
      <c r="K242" s="194"/>
      <c r="L242" s="39"/>
      <c r="M242" s="195" t="s">
        <v>1</v>
      </c>
      <c r="N242" s="196" t="s">
        <v>43</v>
      </c>
      <c r="O242" s="71"/>
      <c r="P242" s="197">
        <f>O242*H242</f>
        <v>0</v>
      </c>
      <c r="Q242" s="197">
        <v>2.5999999999999998E-4</v>
      </c>
      <c r="R242" s="197">
        <f>Q242*H242</f>
        <v>0.46101639999999999</v>
      </c>
      <c r="S242" s="197">
        <v>0</v>
      </c>
      <c r="T242" s="198">
        <f>S242*H242</f>
        <v>0</v>
      </c>
      <c r="U242" s="34"/>
      <c r="V242" s="34"/>
      <c r="W242" s="34"/>
      <c r="X242" s="34"/>
      <c r="Y242" s="34"/>
      <c r="Z242" s="34"/>
      <c r="AA242" s="34"/>
      <c r="AB242" s="34"/>
      <c r="AC242" s="34"/>
      <c r="AD242" s="34"/>
      <c r="AE242" s="34"/>
      <c r="AR242" s="199" t="s">
        <v>169</v>
      </c>
      <c r="AT242" s="199" t="s">
        <v>165</v>
      </c>
      <c r="AU242" s="199" t="s">
        <v>88</v>
      </c>
      <c r="AY242" s="17" t="s">
        <v>163</v>
      </c>
      <c r="BE242" s="200">
        <f>IF(N242="základní",J242,0)</f>
        <v>0</v>
      </c>
      <c r="BF242" s="200">
        <f>IF(N242="snížená",J242,0)</f>
        <v>0</v>
      </c>
      <c r="BG242" s="200">
        <f>IF(N242="zákl. přenesená",J242,0)</f>
        <v>0</v>
      </c>
      <c r="BH242" s="200">
        <f>IF(N242="sníž. přenesená",J242,0)</f>
        <v>0</v>
      </c>
      <c r="BI242" s="200">
        <f>IF(N242="nulová",J242,0)</f>
        <v>0</v>
      </c>
      <c r="BJ242" s="17" t="s">
        <v>86</v>
      </c>
      <c r="BK242" s="200">
        <f>ROUND(I242*H242,2)</f>
        <v>0</v>
      </c>
      <c r="BL242" s="17" t="s">
        <v>169</v>
      </c>
      <c r="BM242" s="199" t="s">
        <v>308</v>
      </c>
    </row>
    <row r="243" spans="1:65" s="13" customFormat="1" ht="11.25">
      <c r="B243" s="201"/>
      <c r="C243" s="202"/>
      <c r="D243" s="203" t="s">
        <v>171</v>
      </c>
      <c r="E243" s="204" t="s">
        <v>1</v>
      </c>
      <c r="F243" s="205" t="s">
        <v>1499</v>
      </c>
      <c r="G243" s="202"/>
      <c r="H243" s="206">
        <v>28</v>
      </c>
      <c r="I243" s="207"/>
      <c r="J243" s="202"/>
      <c r="K243" s="202"/>
      <c r="L243" s="208"/>
      <c r="M243" s="209"/>
      <c r="N243" s="210"/>
      <c r="O243" s="210"/>
      <c r="P243" s="210"/>
      <c r="Q243" s="210"/>
      <c r="R243" s="210"/>
      <c r="S243" s="210"/>
      <c r="T243" s="211"/>
      <c r="AT243" s="212" t="s">
        <v>171</v>
      </c>
      <c r="AU243" s="212" t="s">
        <v>88</v>
      </c>
      <c r="AV243" s="13" t="s">
        <v>88</v>
      </c>
      <c r="AW243" s="13" t="s">
        <v>34</v>
      </c>
      <c r="AX243" s="13" t="s">
        <v>78</v>
      </c>
      <c r="AY243" s="212" t="s">
        <v>163</v>
      </c>
    </row>
    <row r="244" spans="1:65" s="13" customFormat="1" ht="11.25">
      <c r="B244" s="201"/>
      <c r="C244" s="202"/>
      <c r="D244" s="203" t="s">
        <v>171</v>
      </c>
      <c r="E244" s="204" t="s">
        <v>1</v>
      </c>
      <c r="F244" s="205" t="s">
        <v>1500</v>
      </c>
      <c r="G244" s="202"/>
      <c r="H244" s="206">
        <v>474.31</v>
      </c>
      <c r="I244" s="207"/>
      <c r="J244" s="202"/>
      <c r="K244" s="202"/>
      <c r="L244" s="208"/>
      <c r="M244" s="209"/>
      <c r="N244" s="210"/>
      <c r="O244" s="210"/>
      <c r="P244" s="210"/>
      <c r="Q244" s="210"/>
      <c r="R244" s="210"/>
      <c r="S244" s="210"/>
      <c r="T244" s="211"/>
      <c r="AT244" s="212" t="s">
        <v>171</v>
      </c>
      <c r="AU244" s="212" t="s">
        <v>88</v>
      </c>
      <c r="AV244" s="13" t="s">
        <v>88</v>
      </c>
      <c r="AW244" s="13" t="s">
        <v>34</v>
      </c>
      <c r="AX244" s="13" t="s">
        <v>78</v>
      </c>
      <c r="AY244" s="212" t="s">
        <v>163</v>
      </c>
    </row>
    <row r="245" spans="1:65" s="13" customFormat="1" ht="11.25">
      <c r="B245" s="201"/>
      <c r="C245" s="202"/>
      <c r="D245" s="203" t="s">
        <v>171</v>
      </c>
      <c r="E245" s="204" t="s">
        <v>1</v>
      </c>
      <c r="F245" s="205" t="s">
        <v>1501</v>
      </c>
      <c r="G245" s="202"/>
      <c r="H245" s="206">
        <v>71.91</v>
      </c>
      <c r="I245" s="207"/>
      <c r="J245" s="202"/>
      <c r="K245" s="202"/>
      <c r="L245" s="208"/>
      <c r="M245" s="209"/>
      <c r="N245" s="210"/>
      <c r="O245" s="210"/>
      <c r="P245" s="210"/>
      <c r="Q245" s="210"/>
      <c r="R245" s="210"/>
      <c r="S245" s="210"/>
      <c r="T245" s="211"/>
      <c r="AT245" s="212" t="s">
        <v>171</v>
      </c>
      <c r="AU245" s="212" t="s">
        <v>88</v>
      </c>
      <c r="AV245" s="13" t="s">
        <v>88</v>
      </c>
      <c r="AW245" s="13" t="s">
        <v>34</v>
      </c>
      <c r="AX245" s="13" t="s">
        <v>78</v>
      </c>
      <c r="AY245" s="212" t="s">
        <v>163</v>
      </c>
    </row>
    <row r="246" spans="1:65" s="13" customFormat="1" ht="11.25">
      <c r="B246" s="201"/>
      <c r="C246" s="202"/>
      <c r="D246" s="203" t="s">
        <v>171</v>
      </c>
      <c r="E246" s="204" t="s">
        <v>1</v>
      </c>
      <c r="F246" s="205" t="s">
        <v>1502</v>
      </c>
      <c r="G246" s="202"/>
      <c r="H246" s="206">
        <v>72.930000000000007</v>
      </c>
      <c r="I246" s="207"/>
      <c r="J246" s="202"/>
      <c r="K246" s="202"/>
      <c r="L246" s="208"/>
      <c r="M246" s="209"/>
      <c r="N246" s="210"/>
      <c r="O246" s="210"/>
      <c r="P246" s="210"/>
      <c r="Q246" s="210"/>
      <c r="R246" s="210"/>
      <c r="S246" s="210"/>
      <c r="T246" s="211"/>
      <c r="AT246" s="212" t="s">
        <v>171</v>
      </c>
      <c r="AU246" s="212" t="s">
        <v>88</v>
      </c>
      <c r="AV246" s="13" t="s">
        <v>88</v>
      </c>
      <c r="AW246" s="13" t="s">
        <v>34</v>
      </c>
      <c r="AX246" s="13" t="s">
        <v>78</v>
      </c>
      <c r="AY246" s="212" t="s">
        <v>163</v>
      </c>
    </row>
    <row r="247" spans="1:65" s="13" customFormat="1" ht="11.25">
      <c r="B247" s="201"/>
      <c r="C247" s="202"/>
      <c r="D247" s="203" t="s">
        <v>171</v>
      </c>
      <c r="E247" s="204" t="s">
        <v>1</v>
      </c>
      <c r="F247" s="205" t="s">
        <v>313</v>
      </c>
      <c r="G247" s="202"/>
      <c r="H247" s="206">
        <v>6.3</v>
      </c>
      <c r="I247" s="207"/>
      <c r="J247" s="202"/>
      <c r="K247" s="202"/>
      <c r="L247" s="208"/>
      <c r="M247" s="209"/>
      <c r="N247" s="210"/>
      <c r="O247" s="210"/>
      <c r="P247" s="210"/>
      <c r="Q247" s="210"/>
      <c r="R247" s="210"/>
      <c r="S247" s="210"/>
      <c r="T247" s="211"/>
      <c r="AT247" s="212" t="s">
        <v>171</v>
      </c>
      <c r="AU247" s="212" t="s">
        <v>88</v>
      </c>
      <c r="AV247" s="13" t="s">
        <v>88</v>
      </c>
      <c r="AW247" s="13" t="s">
        <v>34</v>
      </c>
      <c r="AX247" s="13" t="s">
        <v>78</v>
      </c>
      <c r="AY247" s="212" t="s">
        <v>163</v>
      </c>
    </row>
    <row r="248" spans="1:65" s="13" customFormat="1" ht="11.25">
      <c r="B248" s="201"/>
      <c r="C248" s="202"/>
      <c r="D248" s="203" t="s">
        <v>171</v>
      </c>
      <c r="E248" s="204" t="s">
        <v>1</v>
      </c>
      <c r="F248" s="205" t="s">
        <v>1503</v>
      </c>
      <c r="G248" s="202"/>
      <c r="H248" s="206">
        <v>1119.69</v>
      </c>
      <c r="I248" s="207"/>
      <c r="J248" s="202"/>
      <c r="K248" s="202"/>
      <c r="L248" s="208"/>
      <c r="M248" s="209"/>
      <c r="N248" s="210"/>
      <c r="O248" s="210"/>
      <c r="P248" s="210"/>
      <c r="Q248" s="210"/>
      <c r="R248" s="210"/>
      <c r="S248" s="210"/>
      <c r="T248" s="211"/>
      <c r="AT248" s="212" t="s">
        <v>171</v>
      </c>
      <c r="AU248" s="212" t="s">
        <v>88</v>
      </c>
      <c r="AV248" s="13" t="s">
        <v>88</v>
      </c>
      <c r="AW248" s="13" t="s">
        <v>34</v>
      </c>
      <c r="AX248" s="13" t="s">
        <v>78</v>
      </c>
      <c r="AY248" s="212" t="s">
        <v>163</v>
      </c>
    </row>
    <row r="249" spans="1:65" s="14" customFormat="1" ht="11.25">
      <c r="B249" s="228"/>
      <c r="C249" s="229"/>
      <c r="D249" s="203" t="s">
        <v>171</v>
      </c>
      <c r="E249" s="230" t="s">
        <v>1</v>
      </c>
      <c r="F249" s="231" t="s">
        <v>209</v>
      </c>
      <c r="G249" s="229"/>
      <c r="H249" s="232">
        <v>1773.14</v>
      </c>
      <c r="I249" s="233"/>
      <c r="J249" s="229"/>
      <c r="K249" s="229"/>
      <c r="L249" s="234"/>
      <c r="M249" s="235"/>
      <c r="N249" s="236"/>
      <c r="O249" s="236"/>
      <c r="P249" s="236"/>
      <c r="Q249" s="236"/>
      <c r="R249" s="236"/>
      <c r="S249" s="236"/>
      <c r="T249" s="237"/>
      <c r="AT249" s="238" t="s">
        <v>171</v>
      </c>
      <c r="AU249" s="238" t="s">
        <v>88</v>
      </c>
      <c r="AV249" s="14" t="s">
        <v>169</v>
      </c>
      <c r="AW249" s="14" t="s">
        <v>34</v>
      </c>
      <c r="AX249" s="14" t="s">
        <v>86</v>
      </c>
      <c r="AY249" s="238" t="s">
        <v>163</v>
      </c>
    </row>
    <row r="250" spans="1:65" s="2" customFormat="1" ht="24.2" customHeight="1">
      <c r="A250" s="34"/>
      <c r="B250" s="35"/>
      <c r="C250" s="187" t="s">
        <v>315</v>
      </c>
      <c r="D250" s="187" t="s">
        <v>165</v>
      </c>
      <c r="E250" s="188" t="s">
        <v>316</v>
      </c>
      <c r="F250" s="189" t="s">
        <v>317</v>
      </c>
      <c r="G250" s="190" t="s">
        <v>168</v>
      </c>
      <c r="H250" s="191">
        <v>653.45000000000005</v>
      </c>
      <c r="I250" s="192"/>
      <c r="J250" s="193">
        <f>ROUND(I250*H250,2)</f>
        <v>0</v>
      </c>
      <c r="K250" s="194"/>
      <c r="L250" s="39"/>
      <c r="M250" s="195" t="s">
        <v>1</v>
      </c>
      <c r="N250" s="196" t="s">
        <v>43</v>
      </c>
      <c r="O250" s="71"/>
      <c r="P250" s="197">
        <f>O250*H250</f>
        <v>0</v>
      </c>
      <c r="Q250" s="197">
        <v>2.0000000000000001E-4</v>
      </c>
      <c r="R250" s="197">
        <f>Q250*H250</f>
        <v>0.13069000000000003</v>
      </c>
      <c r="S250" s="197">
        <v>0</v>
      </c>
      <c r="T250" s="198">
        <f>S250*H250</f>
        <v>0</v>
      </c>
      <c r="U250" s="34"/>
      <c r="V250" s="34"/>
      <c r="W250" s="34"/>
      <c r="X250" s="34"/>
      <c r="Y250" s="34"/>
      <c r="Z250" s="34"/>
      <c r="AA250" s="34"/>
      <c r="AB250" s="34"/>
      <c r="AC250" s="34"/>
      <c r="AD250" s="34"/>
      <c r="AE250" s="34"/>
      <c r="AR250" s="199" t="s">
        <v>169</v>
      </c>
      <c r="AT250" s="199" t="s">
        <v>165</v>
      </c>
      <c r="AU250" s="199" t="s">
        <v>88</v>
      </c>
      <c r="AY250" s="17" t="s">
        <v>163</v>
      </c>
      <c r="BE250" s="200">
        <f>IF(N250="základní",J250,0)</f>
        <v>0</v>
      </c>
      <c r="BF250" s="200">
        <f>IF(N250="snížená",J250,0)</f>
        <v>0</v>
      </c>
      <c r="BG250" s="200">
        <f>IF(N250="zákl. přenesená",J250,0)</f>
        <v>0</v>
      </c>
      <c r="BH250" s="200">
        <f>IF(N250="sníž. přenesená",J250,0)</f>
        <v>0</v>
      </c>
      <c r="BI250" s="200">
        <f>IF(N250="nulová",J250,0)</f>
        <v>0</v>
      </c>
      <c r="BJ250" s="17" t="s">
        <v>86</v>
      </c>
      <c r="BK250" s="200">
        <f>ROUND(I250*H250,2)</f>
        <v>0</v>
      </c>
      <c r="BL250" s="17" t="s">
        <v>169</v>
      </c>
      <c r="BM250" s="199" t="s">
        <v>318</v>
      </c>
    </row>
    <row r="251" spans="1:65" s="13" customFormat="1" ht="11.25">
      <c r="B251" s="201"/>
      <c r="C251" s="202"/>
      <c r="D251" s="203" t="s">
        <v>171</v>
      </c>
      <c r="E251" s="204" t="s">
        <v>1</v>
      </c>
      <c r="F251" s="205" t="s">
        <v>1499</v>
      </c>
      <c r="G251" s="202"/>
      <c r="H251" s="206">
        <v>28</v>
      </c>
      <c r="I251" s="207"/>
      <c r="J251" s="202"/>
      <c r="K251" s="202"/>
      <c r="L251" s="208"/>
      <c r="M251" s="209"/>
      <c r="N251" s="210"/>
      <c r="O251" s="210"/>
      <c r="P251" s="210"/>
      <c r="Q251" s="210"/>
      <c r="R251" s="210"/>
      <c r="S251" s="210"/>
      <c r="T251" s="211"/>
      <c r="AT251" s="212" t="s">
        <v>171</v>
      </c>
      <c r="AU251" s="212" t="s">
        <v>88</v>
      </c>
      <c r="AV251" s="13" t="s">
        <v>88</v>
      </c>
      <c r="AW251" s="13" t="s">
        <v>34</v>
      </c>
      <c r="AX251" s="13" t="s">
        <v>78</v>
      </c>
      <c r="AY251" s="212" t="s">
        <v>163</v>
      </c>
    </row>
    <row r="252" spans="1:65" s="13" customFormat="1" ht="11.25">
      <c r="B252" s="201"/>
      <c r="C252" s="202"/>
      <c r="D252" s="203" t="s">
        <v>171</v>
      </c>
      <c r="E252" s="204" t="s">
        <v>1</v>
      </c>
      <c r="F252" s="205" t="s">
        <v>1500</v>
      </c>
      <c r="G252" s="202"/>
      <c r="H252" s="206">
        <v>474.31</v>
      </c>
      <c r="I252" s="207"/>
      <c r="J252" s="202"/>
      <c r="K252" s="202"/>
      <c r="L252" s="208"/>
      <c r="M252" s="209"/>
      <c r="N252" s="210"/>
      <c r="O252" s="210"/>
      <c r="P252" s="210"/>
      <c r="Q252" s="210"/>
      <c r="R252" s="210"/>
      <c r="S252" s="210"/>
      <c r="T252" s="211"/>
      <c r="AT252" s="212" t="s">
        <v>171</v>
      </c>
      <c r="AU252" s="212" t="s">
        <v>88</v>
      </c>
      <c r="AV252" s="13" t="s">
        <v>88</v>
      </c>
      <c r="AW252" s="13" t="s">
        <v>34</v>
      </c>
      <c r="AX252" s="13" t="s">
        <v>78</v>
      </c>
      <c r="AY252" s="212" t="s">
        <v>163</v>
      </c>
    </row>
    <row r="253" spans="1:65" s="13" customFormat="1" ht="11.25">
      <c r="B253" s="201"/>
      <c r="C253" s="202"/>
      <c r="D253" s="203" t="s">
        <v>171</v>
      </c>
      <c r="E253" s="204" t="s">
        <v>1</v>
      </c>
      <c r="F253" s="205" t="s">
        <v>1501</v>
      </c>
      <c r="G253" s="202"/>
      <c r="H253" s="206">
        <v>71.91</v>
      </c>
      <c r="I253" s="207"/>
      <c r="J253" s="202"/>
      <c r="K253" s="202"/>
      <c r="L253" s="208"/>
      <c r="M253" s="209"/>
      <c r="N253" s="210"/>
      <c r="O253" s="210"/>
      <c r="P253" s="210"/>
      <c r="Q253" s="210"/>
      <c r="R253" s="210"/>
      <c r="S253" s="210"/>
      <c r="T253" s="211"/>
      <c r="AT253" s="212" t="s">
        <v>171</v>
      </c>
      <c r="AU253" s="212" t="s">
        <v>88</v>
      </c>
      <c r="AV253" s="13" t="s">
        <v>88</v>
      </c>
      <c r="AW253" s="13" t="s">
        <v>34</v>
      </c>
      <c r="AX253" s="13" t="s">
        <v>78</v>
      </c>
      <c r="AY253" s="212" t="s">
        <v>163</v>
      </c>
    </row>
    <row r="254" spans="1:65" s="13" customFormat="1" ht="11.25">
      <c r="B254" s="201"/>
      <c r="C254" s="202"/>
      <c r="D254" s="203" t="s">
        <v>171</v>
      </c>
      <c r="E254" s="204" t="s">
        <v>1</v>
      </c>
      <c r="F254" s="205" t="s">
        <v>1504</v>
      </c>
      <c r="G254" s="202"/>
      <c r="H254" s="206">
        <v>79.23</v>
      </c>
      <c r="I254" s="207"/>
      <c r="J254" s="202"/>
      <c r="K254" s="202"/>
      <c r="L254" s="208"/>
      <c r="M254" s="209"/>
      <c r="N254" s="210"/>
      <c r="O254" s="210"/>
      <c r="P254" s="210"/>
      <c r="Q254" s="210"/>
      <c r="R254" s="210"/>
      <c r="S254" s="210"/>
      <c r="T254" s="211"/>
      <c r="AT254" s="212" t="s">
        <v>171</v>
      </c>
      <c r="AU254" s="212" t="s">
        <v>88</v>
      </c>
      <c r="AV254" s="13" t="s">
        <v>88</v>
      </c>
      <c r="AW254" s="13" t="s">
        <v>34</v>
      </c>
      <c r="AX254" s="13" t="s">
        <v>78</v>
      </c>
      <c r="AY254" s="212" t="s">
        <v>163</v>
      </c>
    </row>
    <row r="255" spans="1:65" s="14" customFormat="1" ht="11.25">
      <c r="B255" s="228"/>
      <c r="C255" s="229"/>
      <c r="D255" s="203" t="s">
        <v>171</v>
      </c>
      <c r="E255" s="230" t="s">
        <v>1</v>
      </c>
      <c r="F255" s="231" t="s">
        <v>209</v>
      </c>
      <c r="G255" s="229"/>
      <c r="H255" s="232">
        <v>653.45000000000005</v>
      </c>
      <c r="I255" s="233"/>
      <c r="J255" s="229"/>
      <c r="K255" s="229"/>
      <c r="L255" s="234"/>
      <c r="M255" s="235"/>
      <c r="N255" s="236"/>
      <c r="O255" s="236"/>
      <c r="P255" s="236"/>
      <c r="Q255" s="236"/>
      <c r="R255" s="236"/>
      <c r="S255" s="236"/>
      <c r="T255" s="237"/>
      <c r="AT255" s="238" t="s">
        <v>171</v>
      </c>
      <c r="AU255" s="238" t="s">
        <v>88</v>
      </c>
      <c r="AV255" s="14" t="s">
        <v>169</v>
      </c>
      <c r="AW255" s="14" t="s">
        <v>34</v>
      </c>
      <c r="AX255" s="14" t="s">
        <v>86</v>
      </c>
      <c r="AY255" s="238" t="s">
        <v>163</v>
      </c>
    </row>
    <row r="256" spans="1:65" s="2" customFormat="1" ht="24.2" customHeight="1">
      <c r="A256" s="34"/>
      <c r="B256" s="35"/>
      <c r="C256" s="187" t="s">
        <v>320</v>
      </c>
      <c r="D256" s="187" t="s">
        <v>165</v>
      </c>
      <c r="E256" s="188" t="s">
        <v>321</v>
      </c>
      <c r="F256" s="189" t="s">
        <v>322</v>
      </c>
      <c r="G256" s="190" t="s">
        <v>168</v>
      </c>
      <c r="H256" s="191">
        <v>1773.14</v>
      </c>
      <c r="I256" s="192"/>
      <c r="J256" s="193">
        <f>ROUND(I256*H256,2)</f>
        <v>0</v>
      </c>
      <c r="K256" s="194"/>
      <c r="L256" s="39"/>
      <c r="M256" s="195" t="s">
        <v>1</v>
      </c>
      <c r="N256" s="196" t="s">
        <v>43</v>
      </c>
      <c r="O256" s="71"/>
      <c r="P256" s="197">
        <f>O256*H256</f>
        <v>0</v>
      </c>
      <c r="Q256" s="197">
        <v>4.3800000000000002E-3</v>
      </c>
      <c r="R256" s="197">
        <f>Q256*H256</f>
        <v>7.7663532000000011</v>
      </c>
      <c r="S256" s="197">
        <v>0</v>
      </c>
      <c r="T256" s="198">
        <f>S256*H256</f>
        <v>0</v>
      </c>
      <c r="U256" s="34"/>
      <c r="V256" s="34"/>
      <c r="W256" s="34"/>
      <c r="X256" s="34"/>
      <c r="Y256" s="34"/>
      <c r="Z256" s="34"/>
      <c r="AA256" s="34"/>
      <c r="AB256" s="34"/>
      <c r="AC256" s="34"/>
      <c r="AD256" s="34"/>
      <c r="AE256" s="34"/>
      <c r="AR256" s="199" t="s">
        <v>169</v>
      </c>
      <c r="AT256" s="199" t="s">
        <v>165</v>
      </c>
      <c r="AU256" s="199" t="s">
        <v>88</v>
      </c>
      <c r="AY256" s="17" t="s">
        <v>163</v>
      </c>
      <c r="BE256" s="200">
        <f>IF(N256="základní",J256,0)</f>
        <v>0</v>
      </c>
      <c r="BF256" s="200">
        <f>IF(N256="snížená",J256,0)</f>
        <v>0</v>
      </c>
      <c r="BG256" s="200">
        <f>IF(N256="zákl. přenesená",J256,0)</f>
        <v>0</v>
      </c>
      <c r="BH256" s="200">
        <f>IF(N256="sníž. přenesená",J256,0)</f>
        <v>0</v>
      </c>
      <c r="BI256" s="200">
        <f>IF(N256="nulová",J256,0)</f>
        <v>0</v>
      </c>
      <c r="BJ256" s="17" t="s">
        <v>86</v>
      </c>
      <c r="BK256" s="200">
        <f>ROUND(I256*H256,2)</f>
        <v>0</v>
      </c>
      <c r="BL256" s="17" t="s">
        <v>169</v>
      </c>
      <c r="BM256" s="199" t="s">
        <v>323</v>
      </c>
    </row>
    <row r="257" spans="1:65" s="2" customFormat="1" ht="24.2" customHeight="1">
      <c r="A257" s="34"/>
      <c r="B257" s="35"/>
      <c r="C257" s="187" t="s">
        <v>324</v>
      </c>
      <c r="D257" s="187" t="s">
        <v>165</v>
      </c>
      <c r="E257" s="188" t="s">
        <v>325</v>
      </c>
      <c r="F257" s="189" t="s">
        <v>326</v>
      </c>
      <c r="G257" s="190" t="s">
        <v>168</v>
      </c>
      <c r="H257" s="191">
        <v>1534.64</v>
      </c>
      <c r="I257" s="192"/>
      <c r="J257" s="193">
        <f>ROUND(I257*H257,2)</f>
        <v>0</v>
      </c>
      <c r="K257" s="194"/>
      <c r="L257" s="39"/>
      <c r="M257" s="195" t="s">
        <v>1</v>
      </c>
      <c r="N257" s="196" t="s">
        <v>43</v>
      </c>
      <c r="O257" s="71"/>
      <c r="P257" s="197">
        <f>O257*H257</f>
        <v>0</v>
      </c>
      <c r="Q257" s="197">
        <v>3.0000000000000001E-3</v>
      </c>
      <c r="R257" s="197">
        <f>Q257*H257</f>
        <v>4.6039200000000005</v>
      </c>
      <c r="S257" s="197">
        <v>0</v>
      </c>
      <c r="T257" s="198">
        <f>S257*H257</f>
        <v>0</v>
      </c>
      <c r="U257" s="34"/>
      <c r="V257" s="34"/>
      <c r="W257" s="34"/>
      <c r="X257" s="34"/>
      <c r="Y257" s="34"/>
      <c r="Z257" s="34"/>
      <c r="AA257" s="34"/>
      <c r="AB257" s="34"/>
      <c r="AC257" s="34"/>
      <c r="AD257" s="34"/>
      <c r="AE257" s="34"/>
      <c r="AR257" s="199" t="s">
        <v>169</v>
      </c>
      <c r="AT257" s="199" t="s">
        <v>165</v>
      </c>
      <c r="AU257" s="199" t="s">
        <v>88</v>
      </c>
      <c r="AY257" s="17" t="s">
        <v>163</v>
      </c>
      <c r="BE257" s="200">
        <f>IF(N257="základní",J257,0)</f>
        <v>0</v>
      </c>
      <c r="BF257" s="200">
        <f>IF(N257="snížená",J257,0)</f>
        <v>0</v>
      </c>
      <c r="BG257" s="200">
        <f>IF(N257="zákl. přenesená",J257,0)</f>
        <v>0</v>
      </c>
      <c r="BH257" s="200">
        <f>IF(N257="sníž. přenesená",J257,0)</f>
        <v>0</v>
      </c>
      <c r="BI257" s="200">
        <f>IF(N257="nulová",J257,0)</f>
        <v>0</v>
      </c>
      <c r="BJ257" s="17" t="s">
        <v>86</v>
      </c>
      <c r="BK257" s="200">
        <f>ROUND(I257*H257,2)</f>
        <v>0</v>
      </c>
      <c r="BL257" s="17" t="s">
        <v>169</v>
      </c>
      <c r="BM257" s="199" t="s">
        <v>327</v>
      </c>
    </row>
    <row r="258" spans="1:65" s="13" customFormat="1" ht="11.25">
      <c r="B258" s="201"/>
      <c r="C258" s="202"/>
      <c r="D258" s="203" t="s">
        <v>171</v>
      </c>
      <c r="E258" s="204" t="s">
        <v>1</v>
      </c>
      <c r="F258" s="205" t="s">
        <v>1505</v>
      </c>
      <c r="G258" s="202"/>
      <c r="H258" s="206">
        <v>1534.64</v>
      </c>
      <c r="I258" s="207"/>
      <c r="J258" s="202"/>
      <c r="K258" s="202"/>
      <c r="L258" s="208"/>
      <c r="M258" s="209"/>
      <c r="N258" s="210"/>
      <c r="O258" s="210"/>
      <c r="P258" s="210"/>
      <c r="Q258" s="210"/>
      <c r="R258" s="210"/>
      <c r="S258" s="210"/>
      <c r="T258" s="211"/>
      <c r="AT258" s="212" t="s">
        <v>171</v>
      </c>
      <c r="AU258" s="212" t="s">
        <v>88</v>
      </c>
      <c r="AV258" s="13" t="s">
        <v>88</v>
      </c>
      <c r="AW258" s="13" t="s">
        <v>34</v>
      </c>
      <c r="AX258" s="13" t="s">
        <v>86</v>
      </c>
      <c r="AY258" s="212" t="s">
        <v>163</v>
      </c>
    </row>
    <row r="259" spans="1:65" s="2" customFormat="1" ht="24.2" customHeight="1">
      <c r="A259" s="34"/>
      <c r="B259" s="35"/>
      <c r="C259" s="187" t="s">
        <v>329</v>
      </c>
      <c r="D259" s="187" t="s">
        <v>165</v>
      </c>
      <c r="E259" s="188" t="s">
        <v>330</v>
      </c>
      <c r="F259" s="189" t="s">
        <v>331</v>
      </c>
      <c r="G259" s="190" t="s">
        <v>168</v>
      </c>
      <c r="H259" s="191">
        <v>449.8</v>
      </c>
      <c r="I259" s="192"/>
      <c r="J259" s="193">
        <f>ROUND(I259*H259,2)</f>
        <v>0</v>
      </c>
      <c r="K259" s="194"/>
      <c r="L259" s="39"/>
      <c r="M259" s="195" t="s">
        <v>1</v>
      </c>
      <c r="N259" s="196" t="s">
        <v>43</v>
      </c>
      <c r="O259" s="71"/>
      <c r="P259" s="197">
        <f>O259*H259</f>
        <v>0</v>
      </c>
      <c r="Q259" s="197">
        <v>0.11</v>
      </c>
      <c r="R259" s="197">
        <f>Q259*H259</f>
        <v>49.478000000000002</v>
      </c>
      <c r="S259" s="197">
        <v>0</v>
      </c>
      <c r="T259" s="198">
        <f>S259*H259</f>
        <v>0</v>
      </c>
      <c r="U259" s="34"/>
      <c r="V259" s="34"/>
      <c r="W259" s="34"/>
      <c r="X259" s="34"/>
      <c r="Y259" s="34"/>
      <c r="Z259" s="34"/>
      <c r="AA259" s="34"/>
      <c r="AB259" s="34"/>
      <c r="AC259" s="34"/>
      <c r="AD259" s="34"/>
      <c r="AE259" s="34"/>
      <c r="AR259" s="199" t="s">
        <v>169</v>
      </c>
      <c r="AT259" s="199" t="s">
        <v>165</v>
      </c>
      <c r="AU259" s="199" t="s">
        <v>88</v>
      </c>
      <c r="AY259" s="17" t="s">
        <v>163</v>
      </c>
      <c r="BE259" s="200">
        <f>IF(N259="základní",J259,0)</f>
        <v>0</v>
      </c>
      <c r="BF259" s="200">
        <f>IF(N259="snížená",J259,0)</f>
        <v>0</v>
      </c>
      <c r="BG259" s="200">
        <f>IF(N259="zákl. přenesená",J259,0)</f>
        <v>0</v>
      </c>
      <c r="BH259" s="200">
        <f>IF(N259="sníž. přenesená",J259,0)</f>
        <v>0</v>
      </c>
      <c r="BI259" s="200">
        <f>IF(N259="nulová",J259,0)</f>
        <v>0</v>
      </c>
      <c r="BJ259" s="17" t="s">
        <v>86</v>
      </c>
      <c r="BK259" s="200">
        <f>ROUND(I259*H259,2)</f>
        <v>0</v>
      </c>
      <c r="BL259" s="17" t="s">
        <v>169</v>
      </c>
      <c r="BM259" s="199" t="s">
        <v>332</v>
      </c>
    </row>
    <row r="260" spans="1:65" s="13" customFormat="1" ht="11.25">
      <c r="B260" s="201"/>
      <c r="C260" s="202"/>
      <c r="D260" s="203" t="s">
        <v>171</v>
      </c>
      <c r="E260" s="204" t="s">
        <v>1</v>
      </c>
      <c r="F260" s="205" t="s">
        <v>1506</v>
      </c>
      <c r="G260" s="202"/>
      <c r="H260" s="206">
        <v>496.54</v>
      </c>
      <c r="I260" s="207"/>
      <c r="J260" s="202"/>
      <c r="K260" s="202"/>
      <c r="L260" s="208"/>
      <c r="M260" s="209"/>
      <c r="N260" s="210"/>
      <c r="O260" s="210"/>
      <c r="P260" s="210"/>
      <c r="Q260" s="210"/>
      <c r="R260" s="210"/>
      <c r="S260" s="210"/>
      <c r="T260" s="211"/>
      <c r="AT260" s="212" t="s">
        <v>171</v>
      </c>
      <c r="AU260" s="212" t="s">
        <v>88</v>
      </c>
      <c r="AV260" s="13" t="s">
        <v>88</v>
      </c>
      <c r="AW260" s="13" t="s">
        <v>34</v>
      </c>
      <c r="AX260" s="13" t="s">
        <v>78</v>
      </c>
      <c r="AY260" s="212" t="s">
        <v>163</v>
      </c>
    </row>
    <row r="261" spans="1:65" s="13" customFormat="1" ht="11.25">
      <c r="B261" s="201"/>
      <c r="C261" s="202"/>
      <c r="D261" s="203" t="s">
        <v>171</v>
      </c>
      <c r="E261" s="204" t="s">
        <v>1</v>
      </c>
      <c r="F261" s="205" t="s">
        <v>334</v>
      </c>
      <c r="G261" s="202"/>
      <c r="H261" s="206">
        <v>-3.24</v>
      </c>
      <c r="I261" s="207"/>
      <c r="J261" s="202"/>
      <c r="K261" s="202"/>
      <c r="L261" s="208"/>
      <c r="M261" s="209"/>
      <c r="N261" s="210"/>
      <c r="O261" s="210"/>
      <c r="P261" s="210"/>
      <c r="Q261" s="210"/>
      <c r="R261" s="210"/>
      <c r="S261" s="210"/>
      <c r="T261" s="211"/>
      <c r="AT261" s="212" t="s">
        <v>171</v>
      </c>
      <c r="AU261" s="212" t="s">
        <v>88</v>
      </c>
      <c r="AV261" s="13" t="s">
        <v>88</v>
      </c>
      <c r="AW261" s="13" t="s">
        <v>34</v>
      </c>
      <c r="AX261" s="13" t="s">
        <v>78</v>
      </c>
      <c r="AY261" s="212" t="s">
        <v>163</v>
      </c>
    </row>
    <row r="262" spans="1:65" s="13" customFormat="1" ht="11.25">
      <c r="B262" s="201"/>
      <c r="C262" s="202"/>
      <c r="D262" s="203" t="s">
        <v>171</v>
      </c>
      <c r="E262" s="204" t="s">
        <v>1</v>
      </c>
      <c r="F262" s="205" t="s">
        <v>335</v>
      </c>
      <c r="G262" s="202"/>
      <c r="H262" s="206">
        <v>-26</v>
      </c>
      <c r="I262" s="207"/>
      <c r="J262" s="202"/>
      <c r="K262" s="202"/>
      <c r="L262" s="208"/>
      <c r="M262" s="209"/>
      <c r="N262" s="210"/>
      <c r="O262" s="210"/>
      <c r="P262" s="210"/>
      <c r="Q262" s="210"/>
      <c r="R262" s="210"/>
      <c r="S262" s="210"/>
      <c r="T262" s="211"/>
      <c r="AT262" s="212" t="s">
        <v>171</v>
      </c>
      <c r="AU262" s="212" t="s">
        <v>88</v>
      </c>
      <c r="AV262" s="13" t="s">
        <v>88</v>
      </c>
      <c r="AW262" s="13" t="s">
        <v>34</v>
      </c>
      <c r="AX262" s="13" t="s">
        <v>78</v>
      </c>
      <c r="AY262" s="212" t="s">
        <v>163</v>
      </c>
    </row>
    <row r="263" spans="1:65" s="13" customFormat="1" ht="11.25">
      <c r="B263" s="201"/>
      <c r="C263" s="202"/>
      <c r="D263" s="203" t="s">
        <v>171</v>
      </c>
      <c r="E263" s="204" t="s">
        <v>1</v>
      </c>
      <c r="F263" s="205" t="s">
        <v>1507</v>
      </c>
      <c r="G263" s="202"/>
      <c r="H263" s="206">
        <v>-2.5</v>
      </c>
      <c r="I263" s="207"/>
      <c r="J263" s="202"/>
      <c r="K263" s="202"/>
      <c r="L263" s="208"/>
      <c r="M263" s="209"/>
      <c r="N263" s="210"/>
      <c r="O263" s="210"/>
      <c r="P263" s="210"/>
      <c r="Q263" s="210"/>
      <c r="R263" s="210"/>
      <c r="S263" s="210"/>
      <c r="T263" s="211"/>
      <c r="AT263" s="212" t="s">
        <v>171</v>
      </c>
      <c r="AU263" s="212" t="s">
        <v>88</v>
      </c>
      <c r="AV263" s="13" t="s">
        <v>88</v>
      </c>
      <c r="AW263" s="13" t="s">
        <v>34</v>
      </c>
      <c r="AX263" s="13" t="s">
        <v>78</v>
      </c>
      <c r="AY263" s="212" t="s">
        <v>163</v>
      </c>
    </row>
    <row r="264" spans="1:65" s="13" customFormat="1" ht="11.25">
      <c r="B264" s="201"/>
      <c r="C264" s="202"/>
      <c r="D264" s="203" t="s">
        <v>171</v>
      </c>
      <c r="E264" s="204" t="s">
        <v>1</v>
      </c>
      <c r="F264" s="205" t="s">
        <v>1508</v>
      </c>
      <c r="G264" s="202"/>
      <c r="H264" s="206">
        <v>-15</v>
      </c>
      <c r="I264" s="207"/>
      <c r="J264" s="202"/>
      <c r="K264" s="202"/>
      <c r="L264" s="208"/>
      <c r="M264" s="209"/>
      <c r="N264" s="210"/>
      <c r="O264" s="210"/>
      <c r="P264" s="210"/>
      <c r="Q264" s="210"/>
      <c r="R264" s="210"/>
      <c r="S264" s="210"/>
      <c r="T264" s="211"/>
      <c r="AT264" s="212" t="s">
        <v>171</v>
      </c>
      <c r="AU264" s="212" t="s">
        <v>88</v>
      </c>
      <c r="AV264" s="13" t="s">
        <v>88</v>
      </c>
      <c r="AW264" s="13" t="s">
        <v>34</v>
      </c>
      <c r="AX264" s="13" t="s">
        <v>78</v>
      </c>
      <c r="AY264" s="212" t="s">
        <v>163</v>
      </c>
    </row>
    <row r="265" spans="1:65" s="14" customFormat="1" ht="11.25">
      <c r="B265" s="228"/>
      <c r="C265" s="229"/>
      <c r="D265" s="203" t="s">
        <v>171</v>
      </c>
      <c r="E265" s="230" t="s">
        <v>1</v>
      </c>
      <c r="F265" s="231" t="s">
        <v>209</v>
      </c>
      <c r="G265" s="229"/>
      <c r="H265" s="232">
        <v>449.8</v>
      </c>
      <c r="I265" s="233"/>
      <c r="J265" s="229"/>
      <c r="K265" s="229"/>
      <c r="L265" s="234"/>
      <c r="M265" s="235"/>
      <c r="N265" s="236"/>
      <c r="O265" s="236"/>
      <c r="P265" s="236"/>
      <c r="Q265" s="236"/>
      <c r="R265" s="236"/>
      <c r="S265" s="236"/>
      <c r="T265" s="237"/>
      <c r="AT265" s="238" t="s">
        <v>171</v>
      </c>
      <c r="AU265" s="238" t="s">
        <v>88</v>
      </c>
      <c r="AV265" s="14" t="s">
        <v>169</v>
      </c>
      <c r="AW265" s="14" t="s">
        <v>34</v>
      </c>
      <c r="AX265" s="14" t="s">
        <v>86</v>
      </c>
      <c r="AY265" s="238" t="s">
        <v>163</v>
      </c>
    </row>
    <row r="266" spans="1:65" s="2" customFormat="1" ht="37.9" customHeight="1">
      <c r="A266" s="34"/>
      <c r="B266" s="35"/>
      <c r="C266" s="187" t="s">
        <v>338</v>
      </c>
      <c r="D266" s="187" t="s">
        <v>165</v>
      </c>
      <c r="E266" s="188" t="s">
        <v>339</v>
      </c>
      <c r="F266" s="189" t="s">
        <v>340</v>
      </c>
      <c r="G266" s="190" t="s">
        <v>168</v>
      </c>
      <c r="H266" s="191">
        <v>4498</v>
      </c>
      <c r="I266" s="192"/>
      <c r="J266" s="193">
        <f>ROUND(I266*H266,2)</f>
        <v>0</v>
      </c>
      <c r="K266" s="194"/>
      <c r="L266" s="39"/>
      <c r="M266" s="195" t="s">
        <v>1</v>
      </c>
      <c r="N266" s="196" t="s">
        <v>43</v>
      </c>
      <c r="O266" s="71"/>
      <c r="P266" s="197">
        <f>O266*H266</f>
        <v>0</v>
      </c>
      <c r="Q266" s="197">
        <v>1.0999999999999999E-2</v>
      </c>
      <c r="R266" s="197">
        <f>Q266*H266</f>
        <v>49.477999999999994</v>
      </c>
      <c r="S266" s="197">
        <v>0</v>
      </c>
      <c r="T266" s="198">
        <f>S266*H266</f>
        <v>0</v>
      </c>
      <c r="U266" s="34"/>
      <c r="V266" s="34"/>
      <c r="W266" s="34"/>
      <c r="X266" s="34"/>
      <c r="Y266" s="34"/>
      <c r="Z266" s="34"/>
      <c r="AA266" s="34"/>
      <c r="AB266" s="34"/>
      <c r="AC266" s="34"/>
      <c r="AD266" s="34"/>
      <c r="AE266" s="34"/>
      <c r="AR266" s="199" t="s">
        <v>169</v>
      </c>
      <c r="AT266" s="199" t="s">
        <v>165</v>
      </c>
      <c r="AU266" s="199" t="s">
        <v>88</v>
      </c>
      <c r="AY266" s="17" t="s">
        <v>163</v>
      </c>
      <c r="BE266" s="200">
        <f>IF(N266="základní",J266,0)</f>
        <v>0</v>
      </c>
      <c r="BF266" s="200">
        <f>IF(N266="snížená",J266,0)</f>
        <v>0</v>
      </c>
      <c r="BG266" s="200">
        <f>IF(N266="zákl. přenesená",J266,0)</f>
        <v>0</v>
      </c>
      <c r="BH266" s="200">
        <f>IF(N266="sníž. přenesená",J266,0)</f>
        <v>0</v>
      </c>
      <c r="BI266" s="200">
        <f>IF(N266="nulová",J266,0)</f>
        <v>0</v>
      </c>
      <c r="BJ266" s="17" t="s">
        <v>86</v>
      </c>
      <c r="BK266" s="200">
        <f>ROUND(I266*H266,2)</f>
        <v>0</v>
      </c>
      <c r="BL266" s="17" t="s">
        <v>169</v>
      </c>
      <c r="BM266" s="199" t="s">
        <v>341</v>
      </c>
    </row>
    <row r="267" spans="1:65" s="13" customFormat="1" ht="11.25">
      <c r="B267" s="201"/>
      <c r="C267" s="202"/>
      <c r="D267" s="203" t="s">
        <v>171</v>
      </c>
      <c r="E267" s="202"/>
      <c r="F267" s="205" t="s">
        <v>1509</v>
      </c>
      <c r="G267" s="202"/>
      <c r="H267" s="206">
        <v>4498</v>
      </c>
      <c r="I267" s="207"/>
      <c r="J267" s="202"/>
      <c r="K267" s="202"/>
      <c r="L267" s="208"/>
      <c r="M267" s="209"/>
      <c r="N267" s="210"/>
      <c r="O267" s="210"/>
      <c r="P267" s="210"/>
      <c r="Q267" s="210"/>
      <c r="R267" s="210"/>
      <c r="S267" s="210"/>
      <c r="T267" s="211"/>
      <c r="AT267" s="212" t="s">
        <v>171</v>
      </c>
      <c r="AU267" s="212" t="s">
        <v>88</v>
      </c>
      <c r="AV267" s="13" t="s">
        <v>88</v>
      </c>
      <c r="AW267" s="13" t="s">
        <v>4</v>
      </c>
      <c r="AX267" s="13" t="s">
        <v>86</v>
      </c>
      <c r="AY267" s="212" t="s">
        <v>163</v>
      </c>
    </row>
    <row r="268" spans="1:65" s="2" customFormat="1" ht="24.2" customHeight="1">
      <c r="A268" s="34"/>
      <c r="B268" s="35"/>
      <c r="C268" s="187" t="s">
        <v>343</v>
      </c>
      <c r="D268" s="187" t="s">
        <v>165</v>
      </c>
      <c r="E268" s="188" t="s">
        <v>344</v>
      </c>
      <c r="F268" s="189" t="s">
        <v>345</v>
      </c>
      <c r="G268" s="190" t="s">
        <v>204</v>
      </c>
      <c r="H268" s="191">
        <v>44.98</v>
      </c>
      <c r="I268" s="192"/>
      <c r="J268" s="193">
        <f>ROUND(I268*H268,2)</f>
        <v>0</v>
      </c>
      <c r="K268" s="194"/>
      <c r="L268" s="39"/>
      <c r="M268" s="195" t="s">
        <v>1</v>
      </c>
      <c r="N268" s="196" t="s">
        <v>43</v>
      </c>
      <c r="O268" s="71"/>
      <c r="P268" s="197">
        <f>O268*H268</f>
        <v>0</v>
      </c>
      <c r="Q268" s="197">
        <v>2.5249999999999999E-3</v>
      </c>
      <c r="R268" s="197">
        <f>Q268*H268</f>
        <v>0.11357449999999998</v>
      </c>
      <c r="S268" s="197">
        <v>0</v>
      </c>
      <c r="T268" s="198">
        <f>S268*H268</f>
        <v>0</v>
      </c>
      <c r="U268" s="34"/>
      <c r="V268" s="34"/>
      <c r="W268" s="34"/>
      <c r="X268" s="34"/>
      <c r="Y268" s="34"/>
      <c r="Z268" s="34"/>
      <c r="AA268" s="34"/>
      <c r="AB268" s="34"/>
      <c r="AC268" s="34"/>
      <c r="AD268" s="34"/>
      <c r="AE268" s="34"/>
      <c r="AR268" s="199" t="s">
        <v>169</v>
      </c>
      <c r="AT268" s="199" t="s">
        <v>165</v>
      </c>
      <c r="AU268" s="199" t="s">
        <v>88</v>
      </c>
      <c r="AY268" s="17" t="s">
        <v>163</v>
      </c>
      <c r="BE268" s="200">
        <f>IF(N268="základní",J268,0)</f>
        <v>0</v>
      </c>
      <c r="BF268" s="200">
        <f>IF(N268="snížená",J268,0)</f>
        <v>0</v>
      </c>
      <c r="BG268" s="200">
        <f>IF(N268="zákl. přenesená",J268,0)</f>
        <v>0</v>
      </c>
      <c r="BH268" s="200">
        <f>IF(N268="sníž. přenesená",J268,0)</f>
        <v>0</v>
      </c>
      <c r="BI268" s="200">
        <f>IF(N268="nulová",J268,0)</f>
        <v>0</v>
      </c>
      <c r="BJ268" s="17" t="s">
        <v>86</v>
      </c>
      <c r="BK268" s="200">
        <f>ROUND(I268*H268,2)</f>
        <v>0</v>
      </c>
      <c r="BL268" s="17" t="s">
        <v>169</v>
      </c>
      <c r="BM268" s="199" t="s">
        <v>346</v>
      </c>
    </row>
    <row r="269" spans="1:65" s="13" customFormat="1" ht="11.25">
      <c r="B269" s="201"/>
      <c r="C269" s="202"/>
      <c r="D269" s="203" t="s">
        <v>171</v>
      </c>
      <c r="E269" s="204" t="s">
        <v>1</v>
      </c>
      <c r="F269" s="205" t="s">
        <v>1510</v>
      </c>
      <c r="G269" s="202"/>
      <c r="H269" s="206">
        <v>44.98</v>
      </c>
      <c r="I269" s="207"/>
      <c r="J269" s="202"/>
      <c r="K269" s="202"/>
      <c r="L269" s="208"/>
      <c r="M269" s="209"/>
      <c r="N269" s="210"/>
      <c r="O269" s="210"/>
      <c r="P269" s="210"/>
      <c r="Q269" s="210"/>
      <c r="R269" s="210"/>
      <c r="S269" s="210"/>
      <c r="T269" s="211"/>
      <c r="AT269" s="212" t="s">
        <v>171</v>
      </c>
      <c r="AU269" s="212" t="s">
        <v>88</v>
      </c>
      <c r="AV269" s="13" t="s">
        <v>88</v>
      </c>
      <c r="AW269" s="13" t="s">
        <v>34</v>
      </c>
      <c r="AX269" s="13" t="s">
        <v>86</v>
      </c>
      <c r="AY269" s="212" t="s">
        <v>163</v>
      </c>
    </row>
    <row r="270" spans="1:65" s="2" customFormat="1" ht="16.5" customHeight="1">
      <c r="A270" s="34"/>
      <c r="B270" s="35"/>
      <c r="C270" s="187" t="s">
        <v>348</v>
      </c>
      <c r="D270" s="187" t="s">
        <v>165</v>
      </c>
      <c r="E270" s="188" t="s">
        <v>349</v>
      </c>
      <c r="F270" s="189" t="s">
        <v>350</v>
      </c>
      <c r="G270" s="190" t="s">
        <v>168</v>
      </c>
      <c r="H270" s="191">
        <v>449.8</v>
      </c>
      <c r="I270" s="192"/>
      <c r="J270" s="193">
        <f>ROUND(I270*H270,2)</f>
        <v>0</v>
      </c>
      <c r="K270" s="194"/>
      <c r="L270" s="39"/>
      <c r="M270" s="195" t="s">
        <v>1</v>
      </c>
      <c r="N270" s="196" t="s">
        <v>43</v>
      </c>
      <c r="O270" s="71"/>
      <c r="P270" s="197">
        <f>O270*H270</f>
        <v>0</v>
      </c>
      <c r="Q270" s="197">
        <v>1E-3</v>
      </c>
      <c r="R270" s="197">
        <f>Q270*H270</f>
        <v>0.44980000000000003</v>
      </c>
      <c r="S270" s="197">
        <v>0</v>
      </c>
      <c r="T270" s="198">
        <f>S270*H270</f>
        <v>0</v>
      </c>
      <c r="U270" s="34"/>
      <c r="V270" s="34"/>
      <c r="W270" s="34"/>
      <c r="X270" s="34"/>
      <c r="Y270" s="34"/>
      <c r="Z270" s="34"/>
      <c r="AA270" s="34"/>
      <c r="AB270" s="34"/>
      <c r="AC270" s="34"/>
      <c r="AD270" s="34"/>
      <c r="AE270" s="34"/>
      <c r="AR270" s="199" t="s">
        <v>169</v>
      </c>
      <c r="AT270" s="199" t="s">
        <v>165</v>
      </c>
      <c r="AU270" s="199" t="s">
        <v>88</v>
      </c>
      <c r="AY270" s="17" t="s">
        <v>163</v>
      </c>
      <c r="BE270" s="200">
        <f>IF(N270="základní",J270,0)</f>
        <v>0</v>
      </c>
      <c r="BF270" s="200">
        <f>IF(N270="snížená",J270,0)</f>
        <v>0</v>
      </c>
      <c r="BG270" s="200">
        <f>IF(N270="zákl. přenesená",J270,0)</f>
        <v>0</v>
      </c>
      <c r="BH270" s="200">
        <f>IF(N270="sníž. přenesená",J270,0)</f>
        <v>0</v>
      </c>
      <c r="BI270" s="200">
        <f>IF(N270="nulová",J270,0)</f>
        <v>0</v>
      </c>
      <c r="BJ270" s="17" t="s">
        <v>86</v>
      </c>
      <c r="BK270" s="200">
        <f>ROUND(I270*H270,2)</f>
        <v>0</v>
      </c>
      <c r="BL270" s="17" t="s">
        <v>169</v>
      </c>
      <c r="BM270" s="199" t="s">
        <v>351</v>
      </c>
    </row>
    <row r="271" spans="1:65" s="2" customFormat="1" ht="16.5" customHeight="1">
      <c r="A271" s="34"/>
      <c r="B271" s="35"/>
      <c r="C271" s="187" t="s">
        <v>352</v>
      </c>
      <c r="D271" s="187" t="s">
        <v>165</v>
      </c>
      <c r="E271" s="188" t="s">
        <v>353</v>
      </c>
      <c r="F271" s="189" t="s">
        <v>354</v>
      </c>
      <c r="G271" s="190" t="s">
        <v>168</v>
      </c>
      <c r="H271" s="191">
        <v>449.8</v>
      </c>
      <c r="I271" s="192"/>
      <c r="J271" s="193">
        <f>ROUND(I271*H271,2)</f>
        <v>0</v>
      </c>
      <c r="K271" s="194"/>
      <c r="L271" s="39"/>
      <c r="M271" s="195" t="s">
        <v>1</v>
      </c>
      <c r="N271" s="196" t="s">
        <v>43</v>
      </c>
      <c r="O271" s="71"/>
      <c r="P271" s="197">
        <f>O271*H271</f>
        <v>0</v>
      </c>
      <c r="Q271" s="197">
        <v>2.2000000000000001E-4</v>
      </c>
      <c r="R271" s="197">
        <f>Q271*H271</f>
        <v>9.8956000000000002E-2</v>
      </c>
      <c r="S271" s="197">
        <v>0</v>
      </c>
      <c r="T271" s="198">
        <f>S271*H271</f>
        <v>0</v>
      </c>
      <c r="U271" s="34"/>
      <c r="V271" s="34"/>
      <c r="W271" s="34"/>
      <c r="X271" s="34"/>
      <c r="Y271" s="34"/>
      <c r="Z271" s="34"/>
      <c r="AA271" s="34"/>
      <c r="AB271" s="34"/>
      <c r="AC271" s="34"/>
      <c r="AD271" s="34"/>
      <c r="AE271" s="34"/>
      <c r="AR271" s="199" t="s">
        <v>169</v>
      </c>
      <c r="AT271" s="199" t="s">
        <v>165</v>
      </c>
      <c r="AU271" s="199" t="s">
        <v>88</v>
      </c>
      <c r="AY271" s="17" t="s">
        <v>163</v>
      </c>
      <c r="BE271" s="200">
        <f>IF(N271="základní",J271,0)</f>
        <v>0</v>
      </c>
      <c r="BF271" s="200">
        <f>IF(N271="snížená",J271,0)</f>
        <v>0</v>
      </c>
      <c r="BG271" s="200">
        <f>IF(N271="zákl. přenesená",J271,0)</f>
        <v>0</v>
      </c>
      <c r="BH271" s="200">
        <f>IF(N271="sníž. přenesená",J271,0)</f>
        <v>0</v>
      </c>
      <c r="BI271" s="200">
        <f>IF(N271="nulová",J271,0)</f>
        <v>0</v>
      </c>
      <c r="BJ271" s="17" t="s">
        <v>86</v>
      </c>
      <c r="BK271" s="200">
        <f>ROUND(I271*H271,2)</f>
        <v>0</v>
      </c>
      <c r="BL271" s="17" t="s">
        <v>169</v>
      </c>
      <c r="BM271" s="199" t="s">
        <v>355</v>
      </c>
    </row>
    <row r="272" spans="1:65" s="2" customFormat="1" ht="37.9" customHeight="1">
      <c r="A272" s="34"/>
      <c r="B272" s="35"/>
      <c r="C272" s="187" t="s">
        <v>356</v>
      </c>
      <c r="D272" s="187" t="s">
        <v>165</v>
      </c>
      <c r="E272" s="188" t="s">
        <v>357</v>
      </c>
      <c r="F272" s="189" t="s">
        <v>358</v>
      </c>
      <c r="G272" s="190" t="s">
        <v>259</v>
      </c>
      <c r="H272" s="191">
        <v>491.5</v>
      </c>
      <c r="I272" s="192"/>
      <c r="J272" s="193">
        <f>ROUND(I272*H272,2)</f>
        <v>0</v>
      </c>
      <c r="K272" s="194"/>
      <c r="L272" s="39"/>
      <c r="M272" s="195" t="s">
        <v>1</v>
      </c>
      <c r="N272" s="196" t="s">
        <v>43</v>
      </c>
      <c r="O272" s="71"/>
      <c r="P272" s="197">
        <f>O272*H272</f>
        <v>0</v>
      </c>
      <c r="Q272" s="197">
        <v>2.0999999999999999E-5</v>
      </c>
      <c r="R272" s="197">
        <f>Q272*H272</f>
        <v>1.0321499999999999E-2</v>
      </c>
      <c r="S272" s="197">
        <v>0</v>
      </c>
      <c r="T272" s="198">
        <f>S272*H272</f>
        <v>0</v>
      </c>
      <c r="U272" s="34"/>
      <c r="V272" s="34"/>
      <c r="W272" s="34"/>
      <c r="X272" s="34"/>
      <c r="Y272" s="34"/>
      <c r="Z272" s="34"/>
      <c r="AA272" s="34"/>
      <c r="AB272" s="34"/>
      <c r="AC272" s="34"/>
      <c r="AD272" s="34"/>
      <c r="AE272" s="34"/>
      <c r="AR272" s="199" t="s">
        <v>169</v>
      </c>
      <c r="AT272" s="199" t="s">
        <v>165</v>
      </c>
      <c r="AU272" s="199" t="s">
        <v>88</v>
      </c>
      <c r="AY272" s="17" t="s">
        <v>163</v>
      </c>
      <c r="BE272" s="200">
        <f>IF(N272="základní",J272,0)</f>
        <v>0</v>
      </c>
      <c r="BF272" s="200">
        <f>IF(N272="snížená",J272,0)</f>
        <v>0</v>
      </c>
      <c r="BG272" s="200">
        <f>IF(N272="zákl. přenesená",J272,0)</f>
        <v>0</v>
      </c>
      <c r="BH272" s="200">
        <f>IF(N272="sníž. přenesená",J272,0)</f>
        <v>0</v>
      </c>
      <c r="BI272" s="200">
        <f>IF(N272="nulová",J272,0)</f>
        <v>0</v>
      </c>
      <c r="BJ272" s="17" t="s">
        <v>86</v>
      </c>
      <c r="BK272" s="200">
        <f>ROUND(I272*H272,2)</f>
        <v>0</v>
      </c>
      <c r="BL272" s="17" t="s">
        <v>169</v>
      </c>
      <c r="BM272" s="199" t="s">
        <v>359</v>
      </c>
    </row>
    <row r="273" spans="1:65" s="13" customFormat="1" ht="33.75">
      <c r="B273" s="201"/>
      <c r="C273" s="202"/>
      <c r="D273" s="203" t="s">
        <v>171</v>
      </c>
      <c r="E273" s="204" t="s">
        <v>1</v>
      </c>
      <c r="F273" s="205" t="s">
        <v>1511</v>
      </c>
      <c r="G273" s="202"/>
      <c r="H273" s="206">
        <v>491.5</v>
      </c>
      <c r="I273" s="207"/>
      <c r="J273" s="202"/>
      <c r="K273" s="202"/>
      <c r="L273" s="208"/>
      <c r="M273" s="209"/>
      <c r="N273" s="210"/>
      <c r="O273" s="210"/>
      <c r="P273" s="210"/>
      <c r="Q273" s="210"/>
      <c r="R273" s="210"/>
      <c r="S273" s="210"/>
      <c r="T273" s="211"/>
      <c r="AT273" s="212" t="s">
        <v>171</v>
      </c>
      <c r="AU273" s="212" t="s">
        <v>88</v>
      </c>
      <c r="AV273" s="13" t="s">
        <v>88</v>
      </c>
      <c r="AW273" s="13" t="s">
        <v>34</v>
      </c>
      <c r="AX273" s="13" t="s">
        <v>86</v>
      </c>
      <c r="AY273" s="212" t="s">
        <v>163</v>
      </c>
    </row>
    <row r="274" spans="1:65" s="2" customFormat="1" ht="24.2" customHeight="1">
      <c r="A274" s="34"/>
      <c r="B274" s="35"/>
      <c r="C274" s="187" t="s">
        <v>361</v>
      </c>
      <c r="D274" s="187" t="s">
        <v>165</v>
      </c>
      <c r="E274" s="188" t="s">
        <v>362</v>
      </c>
      <c r="F274" s="189" t="s">
        <v>363</v>
      </c>
      <c r="G274" s="190" t="s">
        <v>259</v>
      </c>
      <c r="H274" s="191">
        <v>7.8</v>
      </c>
      <c r="I274" s="192"/>
      <c r="J274" s="193">
        <f>ROUND(I274*H274,2)</f>
        <v>0</v>
      </c>
      <c r="K274" s="194"/>
      <c r="L274" s="39"/>
      <c r="M274" s="195" t="s">
        <v>1</v>
      </c>
      <c r="N274" s="196" t="s">
        <v>43</v>
      </c>
      <c r="O274" s="71"/>
      <c r="P274" s="197">
        <f>O274*H274</f>
        <v>0</v>
      </c>
      <c r="Q274" s="197">
        <v>5.2500000000000002E-5</v>
      </c>
      <c r="R274" s="197">
        <f>Q274*H274</f>
        <v>4.0950000000000003E-4</v>
      </c>
      <c r="S274" s="197">
        <v>0</v>
      </c>
      <c r="T274" s="198">
        <f>S274*H274</f>
        <v>0</v>
      </c>
      <c r="U274" s="34"/>
      <c r="V274" s="34"/>
      <c r="W274" s="34"/>
      <c r="X274" s="34"/>
      <c r="Y274" s="34"/>
      <c r="Z274" s="34"/>
      <c r="AA274" s="34"/>
      <c r="AB274" s="34"/>
      <c r="AC274" s="34"/>
      <c r="AD274" s="34"/>
      <c r="AE274" s="34"/>
      <c r="AR274" s="199" t="s">
        <v>169</v>
      </c>
      <c r="AT274" s="199" t="s">
        <v>165</v>
      </c>
      <c r="AU274" s="199" t="s">
        <v>88</v>
      </c>
      <c r="AY274" s="17" t="s">
        <v>163</v>
      </c>
      <c r="BE274" s="200">
        <f>IF(N274="základní",J274,0)</f>
        <v>0</v>
      </c>
      <c r="BF274" s="200">
        <f>IF(N274="snížená",J274,0)</f>
        <v>0</v>
      </c>
      <c r="BG274" s="200">
        <f>IF(N274="zákl. přenesená",J274,0)</f>
        <v>0</v>
      </c>
      <c r="BH274" s="200">
        <f>IF(N274="sníž. přenesená",J274,0)</f>
        <v>0</v>
      </c>
      <c r="BI274" s="200">
        <f>IF(N274="nulová",J274,0)</f>
        <v>0</v>
      </c>
      <c r="BJ274" s="17" t="s">
        <v>86</v>
      </c>
      <c r="BK274" s="200">
        <f>ROUND(I274*H274,2)</f>
        <v>0</v>
      </c>
      <c r="BL274" s="17" t="s">
        <v>169</v>
      </c>
      <c r="BM274" s="199" t="s">
        <v>364</v>
      </c>
    </row>
    <row r="275" spans="1:65" s="13" customFormat="1" ht="11.25">
      <c r="B275" s="201"/>
      <c r="C275" s="202"/>
      <c r="D275" s="203" t="s">
        <v>171</v>
      </c>
      <c r="E275" s="204" t="s">
        <v>1</v>
      </c>
      <c r="F275" s="205" t="s">
        <v>1512</v>
      </c>
      <c r="G275" s="202"/>
      <c r="H275" s="206">
        <v>7.8</v>
      </c>
      <c r="I275" s="207"/>
      <c r="J275" s="202"/>
      <c r="K275" s="202"/>
      <c r="L275" s="208"/>
      <c r="M275" s="209"/>
      <c r="N275" s="210"/>
      <c r="O275" s="210"/>
      <c r="P275" s="210"/>
      <c r="Q275" s="210"/>
      <c r="R275" s="210"/>
      <c r="S275" s="210"/>
      <c r="T275" s="211"/>
      <c r="AT275" s="212" t="s">
        <v>171</v>
      </c>
      <c r="AU275" s="212" t="s">
        <v>88</v>
      </c>
      <c r="AV275" s="13" t="s">
        <v>88</v>
      </c>
      <c r="AW275" s="13" t="s">
        <v>34</v>
      </c>
      <c r="AX275" s="13" t="s">
        <v>86</v>
      </c>
      <c r="AY275" s="212" t="s">
        <v>163</v>
      </c>
    </row>
    <row r="276" spans="1:65" s="2" customFormat="1" ht="24.2" customHeight="1">
      <c r="A276" s="34"/>
      <c r="B276" s="35"/>
      <c r="C276" s="187" t="s">
        <v>366</v>
      </c>
      <c r="D276" s="187" t="s">
        <v>165</v>
      </c>
      <c r="E276" s="188" t="s">
        <v>367</v>
      </c>
      <c r="F276" s="189" t="s">
        <v>368</v>
      </c>
      <c r="G276" s="190" t="s">
        <v>259</v>
      </c>
      <c r="H276" s="191">
        <v>7.8</v>
      </c>
      <c r="I276" s="192"/>
      <c r="J276" s="193">
        <f>ROUND(I276*H276,2)</f>
        <v>0</v>
      </c>
      <c r="K276" s="194"/>
      <c r="L276" s="39"/>
      <c r="M276" s="195" t="s">
        <v>1</v>
      </c>
      <c r="N276" s="196" t="s">
        <v>43</v>
      </c>
      <c r="O276" s="71"/>
      <c r="P276" s="197">
        <f>O276*H276</f>
        <v>0</v>
      </c>
      <c r="Q276" s="197">
        <v>5.5199999999999997E-6</v>
      </c>
      <c r="R276" s="197">
        <f>Q276*H276</f>
        <v>4.3055999999999996E-5</v>
      </c>
      <c r="S276" s="197">
        <v>0</v>
      </c>
      <c r="T276" s="198">
        <f>S276*H276</f>
        <v>0</v>
      </c>
      <c r="U276" s="34"/>
      <c r="V276" s="34"/>
      <c r="W276" s="34"/>
      <c r="X276" s="34"/>
      <c r="Y276" s="34"/>
      <c r="Z276" s="34"/>
      <c r="AA276" s="34"/>
      <c r="AB276" s="34"/>
      <c r="AC276" s="34"/>
      <c r="AD276" s="34"/>
      <c r="AE276" s="34"/>
      <c r="AR276" s="199" t="s">
        <v>169</v>
      </c>
      <c r="AT276" s="199" t="s">
        <v>165</v>
      </c>
      <c r="AU276" s="199" t="s">
        <v>88</v>
      </c>
      <c r="AY276" s="17" t="s">
        <v>163</v>
      </c>
      <c r="BE276" s="200">
        <f>IF(N276="základní",J276,0)</f>
        <v>0</v>
      </c>
      <c r="BF276" s="200">
        <f>IF(N276="snížená",J276,0)</f>
        <v>0</v>
      </c>
      <c r="BG276" s="200">
        <f>IF(N276="zákl. přenesená",J276,0)</f>
        <v>0</v>
      </c>
      <c r="BH276" s="200">
        <f>IF(N276="sníž. přenesená",J276,0)</f>
        <v>0</v>
      </c>
      <c r="BI276" s="200">
        <f>IF(N276="nulová",J276,0)</f>
        <v>0</v>
      </c>
      <c r="BJ276" s="17" t="s">
        <v>86</v>
      </c>
      <c r="BK276" s="200">
        <f>ROUND(I276*H276,2)</f>
        <v>0</v>
      </c>
      <c r="BL276" s="17" t="s">
        <v>169</v>
      </c>
      <c r="BM276" s="199" t="s">
        <v>369</v>
      </c>
    </row>
    <row r="277" spans="1:65" s="2" customFormat="1" ht="24.2" customHeight="1">
      <c r="A277" s="34"/>
      <c r="B277" s="35"/>
      <c r="C277" s="187" t="s">
        <v>370</v>
      </c>
      <c r="D277" s="187" t="s">
        <v>165</v>
      </c>
      <c r="E277" s="188" t="s">
        <v>371</v>
      </c>
      <c r="F277" s="189" t="s">
        <v>372</v>
      </c>
      <c r="G277" s="190" t="s">
        <v>175</v>
      </c>
      <c r="H277" s="191">
        <v>13</v>
      </c>
      <c r="I277" s="192"/>
      <c r="J277" s="193">
        <f>ROUND(I277*H277,2)</f>
        <v>0</v>
      </c>
      <c r="K277" s="194"/>
      <c r="L277" s="39"/>
      <c r="M277" s="195" t="s">
        <v>1</v>
      </c>
      <c r="N277" s="196" t="s">
        <v>43</v>
      </c>
      <c r="O277" s="71"/>
      <c r="P277" s="197">
        <f>O277*H277</f>
        <v>0</v>
      </c>
      <c r="Q277" s="197">
        <v>4.8000000000000001E-4</v>
      </c>
      <c r="R277" s="197">
        <f>Q277*H277</f>
        <v>6.2399999999999999E-3</v>
      </c>
      <c r="S277" s="197">
        <v>0</v>
      </c>
      <c r="T277" s="198">
        <f>S277*H277</f>
        <v>0</v>
      </c>
      <c r="U277" s="34"/>
      <c r="V277" s="34"/>
      <c r="W277" s="34"/>
      <c r="X277" s="34"/>
      <c r="Y277" s="34"/>
      <c r="Z277" s="34"/>
      <c r="AA277" s="34"/>
      <c r="AB277" s="34"/>
      <c r="AC277" s="34"/>
      <c r="AD277" s="34"/>
      <c r="AE277" s="34"/>
      <c r="AR277" s="199" t="s">
        <v>169</v>
      </c>
      <c r="AT277" s="199" t="s">
        <v>165</v>
      </c>
      <c r="AU277" s="199" t="s">
        <v>88</v>
      </c>
      <c r="AY277" s="17" t="s">
        <v>163</v>
      </c>
      <c r="BE277" s="200">
        <f>IF(N277="základní",J277,0)</f>
        <v>0</v>
      </c>
      <c r="BF277" s="200">
        <f>IF(N277="snížená",J277,0)</f>
        <v>0</v>
      </c>
      <c r="BG277" s="200">
        <f>IF(N277="zákl. přenesená",J277,0)</f>
        <v>0</v>
      </c>
      <c r="BH277" s="200">
        <f>IF(N277="sníž. přenesená",J277,0)</f>
        <v>0</v>
      </c>
      <c r="BI277" s="200">
        <f>IF(N277="nulová",J277,0)</f>
        <v>0</v>
      </c>
      <c r="BJ277" s="17" t="s">
        <v>86</v>
      </c>
      <c r="BK277" s="200">
        <f>ROUND(I277*H277,2)</f>
        <v>0</v>
      </c>
      <c r="BL277" s="17" t="s">
        <v>169</v>
      </c>
      <c r="BM277" s="199" t="s">
        <v>373</v>
      </c>
    </row>
    <row r="278" spans="1:65" s="2" customFormat="1" ht="33" customHeight="1">
      <c r="A278" s="34"/>
      <c r="B278" s="35"/>
      <c r="C278" s="213" t="s">
        <v>374</v>
      </c>
      <c r="D278" s="213" t="s">
        <v>186</v>
      </c>
      <c r="E278" s="214" t="s">
        <v>375</v>
      </c>
      <c r="F278" s="215" t="s">
        <v>376</v>
      </c>
      <c r="G278" s="216" t="s">
        <v>175</v>
      </c>
      <c r="H278" s="217">
        <v>2</v>
      </c>
      <c r="I278" s="218"/>
      <c r="J278" s="219">
        <f>ROUND(I278*H278,2)</f>
        <v>0</v>
      </c>
      <c r="K278" s="220"/>
      <c r="L278" s="221"/>
      <c r="M278" s="222" t="s">
        <v>1</v>
      </c>
      <c r="N278" s="223" t="s">
        <v>43</v>
      </c>
      <c r="O278" s="71"/>
      <c r="P278" s="197">
        <f>O278*H278</f>
        <v>0</v>
      </c>
      <c r="Q278" s="197">
        <v>1.4579999999999999E-2</v>
      </c>
      <c r="R278" s="197">
        <f>Q278*H278</f>
        <v>2.9159999999999998E-2</v>
      </c>
      <c r="S278" s="197">
        <v>0</v>
      </c>
      <c r="T278" s="198">
        <f>S278*H278</f>
        <v>0</v>
      </c>
      <c r="U278" s="34"/>
      <c r="V278" s="34"/>
      <c r="W278" s="34"/>
      <c r="X278" s="34"/>
      <c r="Y278" s="34"/>
      <c r="Z278" s="34"/>
      <c r="AA278" s="34"/>
      <c r="AB278" s="34"/>
      <c r="AC278" s="34"/>
      <c r="AD278" s="34"/>
      <c r="AE278" s="34"/>
      <c r="AR278" s="199" t="s">
        <v>189</v>
      </c>
      <c r="AT278" s="199" t="s">
        <v>186</v>
      </c>
      <c r="AU278" s="199" t="s">
        <v>88</v>
      </c>
      <c r="AY278" s="17" t="s">
        <v>163</v>
      </c>
      <c r="BE278" s="200">
        <f>IF(N278="základní",J278,0)</f>
        <v>0</v>
      </c>
      <c r="BF278" s="200">
        <f>IF(N278="snížená",J278,0)</f>
        <v>0</v>
      </c>
      <c r="BG278" s="200">
        <f>IF(N278="zákl. přenesená",J278,0)</f>
        <v>0</v>
      </c>
      <c r="BH278" s="200">
        <f>IF(N278="sníž. přenesená",J278,0)</f>
        <v>0</v>
      </c>
      <c r="BI278" s="200">
        <f>IF(N278="nulová",J278,0)</f>
        <v>0</v>
      </c>
      <c r="BJ278" s="17" t="s">
        <v>86</v>
      </c>
      <c r="BK278" s="200">
        <f>ROUND(I278*H278,2)</f>
        <v>0</v>
      </c>
      <c r="BL278" s="17" t="s">
        <v>169</v>
      </c>
      <c r="BM278" s="199" t="s">
        <v>377</v>
      </c>
    </row>
    <row r="279" spans="1:65" s="2" customFormat="1" ht="19.5">
      <c r="A279" s="34"/>
      <c r="B279" s="35"/>
      <c r="C279" s="36"/>
      <c r="D279" s="203" t="s">
        <v>191</v>
      </c>
      <c r="E279" s="36"/>
      <c r="F279" s="224" t="s">
        <v>192</v>
      </c>
      <c r="G279" s="36"/>
      <c r="H279" s="36"/>
      <c r="I279" s="225"/>
      <c r="J279" s="36"/>
      <c r="K279" s="36"/>
      <c r="L279" s="39"/>
      <c r="M279" s="226"/>
      <c r="N279" s="227"/>
      <c r="O279" s="71"/>
      <c r="P279" s="71"/>
      <c r="Q279" s="71"/>
      <c r="R279" s="71"/>
      <c r="S279" s="71"/>
      <c r="T279" s="72"/>
      <c r="U279" s="34"/>
      <c r="V279" s="34"/>
      <c r="W279" s="34"/>
      <c r="X279" s="34"/>
      <c r="Y279" s="34"/>
      <c r="Z279" s="34"/>
      <c r="AA279" s="34"/>
      <c r="AB279" s="34"/>
      <c r="AC279" s="34"/>
      <c r="AD279" s="34"/>
      <c r="AE279" s="34"/>
      <c r="AT279" s="17" t="s">
        <v>191</v>
      </c>
      <c r="AU279" s="17" t="s">
        <v>88</v>
      </c>
    </row>
    <row r="280" spans="1:65" s="2" customFormat="1" ht="33" customHeight="1">
      <c r="A280" s="34"/>
      <c r="B280" s="35"/>
      <c r="C280" s="213" t="s">
        <v>378</v>
      </c>
      <c r="D280" s="213" t="s">
        <v>186</v>
      </c>
      <c r="E280" s="214" t="s">
        <v>187</v>
      </c>
      <c r="F280" s="215" t="s">
        <v>188</v>
      </c>
      <c r="G280" s="216" t="s">
        <v>175</v>
      </c>
      <c r="H280" s="217">
        <v>7</v>
      </c>
      <c r="I280" s="218"/>
      <c r="J280" s="219">
        <f>ROUND(I280*H280,2)</f>
        <v>0</v>
      </c>
      <c r="K280" s="220"/>
      <c r="L280" s="221"/>
      <c r="M280" s="222" t="s">
        <v>1</v>
      </c>
      <c r="N280" s="223" t="s">
        <v>43</v>
      </c>
      <c r="O280" s="71"/>
      <c r="P280" s="197">
        <f>O280*H280</f>
        <v>0</v>
      </c>
      <c r="Q280" s="197">
        <v>1.489E-2</v>
      </c>
      <c r="R280" s="197">
        <f>Q280*H280</f>
        <v>0.10423</v>
      </c>
      <c r="S280" s="197">
        <v>0</v>
      </c>
      <c r="T280" s="198">
        <f>S280*H280</f>
        <v>0</v>
      </c>
      <c r="U280" s="34"/>
      <c r="V280" s="34"/>
      <c r="W280" s="34"/>
      <c r="X280" s="34"/>
      <c r="Y280" s="34"/>
      <c r="Z280" s="34"/>
      <c r="AA280" s="34"/>
      <c r="AB280" s="34"/>
      <c r="AC280" s="34"/>
      <c r="AD280" s="34"/>
      <c r="AE280" s="34"/>
      <c r="AR280" s="199" t="s">
        <v>189</v>
      </c>
      <c r="AT280" s="199" t="s">
        <v>186</v>
      </c>
      <c r="AU280" s="199" t="s">
        <v>88</v>
      </c>
      <c r="AY280" s="17" t="s">
        <v>163</v>
      </c>
      <c r="BE280" s="200">
        <f>IF(N280="základní",J280,0)</f>
        <v>0</v>
      </c>
      <c r="BF280" s="200">
        <f>IF(N280="snížená",J280,0)</f>
        <v>0</v>
      </c>
      <c r="BG280" s="200">
        <f>IF(N280="zákl. přenesená",J280,0)</f>
        <v>0</v>
      </c>
      <c r="BH280" s="200">
        <f>IF(N280="sníž. přenesená",J280,0)</f>
        <v>0</v>
      </c>
      <c r="BI280" s="200">
        <f>IF(N280="nulová",J280,0)</f>
        <v>0</v>
      </c>
      <c r="BJ280" s="17" t="s">
        <v>86</v>
      </c>
      <c r="BK280" s="200">
        <f>ROUND(I280*H280,2)</f>
        <v>0</v>
      </c>
      <c r="BL280" s="17" t="s">
        <v>169</v>
      </c>
      <c r="BM280" s="199" t="s">
        <v>379</v>
      </c>
    </row>
    <row r="281" spans="1:65" s="2" customFormat="1" ht="19.5">
      <c r="A281" s="34"/>
      <c r="B281" s="35"/>
      <c r="C281" s="36"/>
      <c r="D281" s="203" t="s">
        <v>191</v>
      </c>
      <c r="E281" s="36"/>
      <c r="F281" s="224" t="s">
        <v>192</v>
      </c>
      <c r="G281" s="36"/>
      <c r="H281" s="36"/>
      <c r="I281" s="225"/>
      <c r="J281" s="36"/>
      <c r="K281" s="36"/>
      <c r="L281" s="39"/>
      <c r="M281" s="226"/>
      <c r="N281" s="227"/>
      <c r="O281" s="71"/>
      <c r="P281" s="71"/>
      <c r="Q281" s="71"/>
      <c r="R281" s="71"/>
      <c r="S281" s="71"/>
      <c r="T281" s="72"/>
      <c r="U281" s="34"/>
      <c r="V281" s="34"/>
      <c r="W281" s="34"/>
      <c r="X281" s="34"/>
      <c r="Y281" s="34"/>
      <c r="Z281" s="34"/>
      <c r="AA281" s="34"/>
      <c r="AB281" s="34"/>
      <c r="AC281" s="34"/>
      <c r="AD281" s="34"/>
      <c r="AE281" s="34"/>
      <c r="AT281" s="17" t="s">
        <v>191</v>
      </c>
      <c r="AU281" s="17" t="s">
        <v>88</v>
      </c>
    </row>
    <row r="282" spans="1:65" s="2" customFormat="1" ht="37.9" customHeight="1">
      <c r="A282" s="34"/>
      <c r="B282" s="35"/>
      <c r="C282" s="213" t="s">
        <v>380</v>
      </c>
      <c r="D282" s="213" t="s">
        <v>186</v>
      </c>
      <c r="E282" s="214" t="s">
        <v>194</v>
      </c>
      <c r="F282" s="215" t="s">
        <v>195</v>
      </c>
      <c r="G282" s="216" t="s">
        <v>175</v>
      </c>
      <c r="H282" s="217">
        <v>4</v>
      </c>
      <c r="I282" s="218"/>
      <c r="J282" s="219">
        <f>ROUND(I282*H282,2)</f>
        <v>0</v>
      </c>
      <c r="K282" s="220"/>
      <c r="L282" s="221"/>
      <c r="M282" s="222" t="s">
        <v>1</v>
      </c>
      <c r="N282" s="223" t="s">
        <v>43</v>
      </c>
      <c r="O282" s="71"/>
      <c r="P282" s="197">
        <f>O282*H282</f>
        <v>0</v>
      </c>
      <c r="Q282" s="197">
        <v>1.521E-2</v>
      </c>
      <c r="R282" s="197">
        <f>Q282*H282</f>
        <v>6.0839999999999998E-2</v>
      </c>
      <c r="S282" s="197">
        <v>0</v>
      </c>
      <c r="T282" s="198">
        <f>S282*H282</f>
        <v>0</v>
      </c>
      <c r="U282" s="34"/>
      <c r="V282" s="34"/>
      <c r="W282" s="34"/>
      <c r="X282" s="34"/>
      <c r="Y282" s="34"/>
      <c r="Z282" s="34"/>
      <c r="AA282" s="34"/>
      <c r="AB282" s="34"/>
      <c r="AC282" s="34"/>
      <c r="AD282" s="34"/>
      <c r="AE282" s="34"/>
      <c r="AR282" s="199" t="s">
        <v>189</v>
      </c>
      <c r="AT282" s="199" t="s">
        <v>186</v>
      </c>
      <c r="AU282" s="199" t="s">
        <v>88</v>
      </c>
      <c r="AY282" s="17" t="s">
        <v>163</v>
      </c>
      <c r="BE282" s="200">
        <f>IF(N282="základní",J282,0)</f>
        <v>0</v>
      </c>
      <c r="BF282" s="200">
        <f>IF(N282="snížená",J282,0)</f>
        <v>0</v>
      </c>
      <c r="BG282" s="200">
        <f>IF(N282="zákl. přenesená",J282,0)</f>
        <v>0</v>
      </c>
      <c r="BH282" s="200">
        <f>IF(N282="sníž. přenesená",J282,0)</f>
        <v>0</v>
      </c>
      <c r="BI282" s="200">
        <f>IF(N282="nulová",J282,0)</f>
        <v>0</v>
      </c>
      <c r="BJ282" s="17" t="s">
        <v>86</v>
      </c>
      <c r="BK282" s="200">
        <f>ROUND(I282*H282,2)</f>
        <v>0</v>
      </c>
      <c r="BL282" s="17" t="s">
        <v>169</v>
      </c>
      <c r="BM282" s="199" t="s">
        <v>381</v>
      </c>
    </row>
    <row r="283" spans="1:65" s="2" customFormat="1" ht="19.5">
      <c r="A283" s="34"/>
      <c r="B283" s="35"/>
      <c r="C283" s="36"/>
      <c r="D283" s="203" t="s">
        <v>191</v>
      </c>
      <c r="E283" s="36"/>
      <c r="F283" s="224" t="s">
        <v>192</v>
      </c>
      <c r="G283" s="36"/>
      <c r="H283" s="36"/>
      <c r="I283" s="225"/>
      <c r="J283" s="36"/>
      <c r="K283" s="36"/>
      <c r="L283" s="39"/>
      <c r="M283" s="226"/>
      <c r="N283" s="227"/>
      <c r="O283" s="71"/>
      <c r="P283" s="71"/>
      <c r="Q283" s="71"/>
      <c r="R283" s="71"/>
      <c r="S283" s="71"/>
      <c r="T283" s="72"/>
      <c r="U283" s="34"/>
      <c r="V283" s="34"/>
      <c r="W283" s="34"/>
      <c r="X283" s="34"/>
      <c r="Y283" s="34"/>
      <c r="Z283" s="34"/>
      <c r="AA283" s="34"/>
      <c r="AB283" s="34"/>
      <c r="AC283" s="34"/>
      <c r="AD283" s="34"/>
      <c r="AE283" s="34"/>
      <c r="AT283" s="17" t="s">
        <v>191</v>
      </c>
      <c r="AU283" s="17" t="s">
        <v>88</v>
      </c>
    </row>
    <row r="284" spans="1:65" s="2" customFormat="1" ht="24.2" customHeight="1">
      <c r="A284" s="34"/>
      <c r="B284" s="35"/>
      <c r="C284" s="187" t="s">
        <v>382</v>
      </c>
      <c r="D284" s="187" t="s">
        <v>165</v>
      </c>
      <c r="E284" s="188" t="s">
        <v>385</v>
      </c>
      <c r="F284" s="189" t="s">
        <v>386</v>
      </c>
      <c r="G284" s="190" t="s">
        <v>175</v>
      </c>
      <c r="H284" s="191">
        <v>1</v>
      </c>
      <c r="I284" s="192"/>
      <c r="J284" s="193">
        <f>ROUND(I284*H284,2)</f>
        <v>0</v>
      </c>
      <c r="K284" s="194"/>
      <c r="L284" s="39"/>
      <c r="M284" s="195" t="s">
        <v>1</v>
      </c>
      <c r="N284" s="196" t="s">
        <v>43</v>
      </c>
      <c r="O284" s="71"/>
      <c r="P284" s="197">
        <f>O284*H284</f>
        <v>0</v>
      </c>
      <c r="Q284" s="197">
        <v>9.6000000000000002E-4</v>
      </c>
      <c r="R284" s="197">
        <f>Q284*H284</f>
        <v>9.6000000000000002E-4</v>
      </c>
      <c r="S284" s="197">
        <v>0</v>
      </c>
      <c r="T284" s="198">
        <f>S284*H284</f>
        <v>0</v>
      </c>
      <c r="U284" s="34"/>
      <c r="V284" s="34"/>
      <c r="W284" s="34"/>
      <c r="X284" s="34"/>
      <c r="Y284" s="34"/>
      <c r="Z284" s="34"/>
      <c r="AA284" s="34"/>
      <c r="AB284" s="34"/>
      <c r="AC284" s="34"/>
      <c r="AD284" s="34"/>
      <c r="AE284" s="34"/>
      <c r="AR284" s="199" t="s">
        <v>169</v>
      </c>
      <c r="AT284" s="199" t="s">
        <v>165</v>
      </c>
      <c r="AU284" s="199" t="s">
        <v>88</v>
      </c>
      <c r="AY284" s="17" t="s">
        <v>163</v>
      </c>
      <c r="BE284" s="200">
        <f>IF(N284="základní",J284,0)</f>
        <v>0</v>
      </c>
      <c r="BF284" s="200">
        <f>IF(N284="snížená",J284,0)</f>
        <v>0</v>
      </c>
      <c r="BG284" s="200">
        <f>IF(N284="zákl. přenesená",J284,0)</f>
        <v>0</v>
      </c>
      <c r="BH284" s="200">
        <f>IF(N284="sníž. přenesená",J284,0)</f>
        <v>0</v>
      </c>
      <c r="BI284" s="200">
        <f>IF(N284="nulová",J284,0)</f>
        <v>0</v>
      </c>
      <c r="BJ284" s="17" t="s">
        <v>86</v>
      </c>
      <c r="BK284" s="200">
        <f>ROUND(I284*H284,2)</f>
        <v>0</v>
      </c>
      <c r="BL284" s="17" t="s">
        <v>169</v>
      </c>
      <c r="BM284" s="199" t="s">
        <v>387</v>
      </c>
    </row>
    <row r="285" spans="1:65" s="2" customFormat="1" ht="37.9" customHeight="1">
      <c r="A285" s="34"/>
      <c r="B285" s="35"/>
      <c r="C285" s="213" t="s">
        <v>384</v>
      </c>
      <c r="D285" s="213" t="s">
        <v>186</v>
      </c>
      <c r="E285" s="214" t="s">
        <v>1513</v>
      </c>
      <c r="F285" s="215" t="s">
        <v>1514</v>
      </c>
      <c r="G285" s="216" t="s">
        <v>175</v>
      </c>
      <c r="H285" s="217">
        <v>1</v>
      </c>
      <c r="I285" s="218"/>
      <c r="J285" s="219">
        <f>ROUND(I285*H285,2)</f>
        <v>0</v>
      </c>
      <c r="K285" s="220"/>
      <c r="L285" s="221"/>
      <c r="M285" s="222" t="s">
        <v>1</v>
      </c>
      <c r="N285" s="223" t="s">
        <v>43</v>
      </c>
      <c r="O285" s="71"/>
      <c r="P285" s="197">
        <f>O285*H285</f>
        <v>0</v>
      </c>
      <c r="Q285" s="197">
        <v>1.95E-2</v>
      </c>
      <c r="R285" s="197">
        <f>Q285*H285</f>
        <v>1.95E-2</v>
      </c>
      <c r="S285" s="197">
        <v>0</v>
      </c>
      <c r="T285" s="198">
        <f>S285*H285</f>
        <v>0</v>
      </c>
      <c r="U285" s="34"/>
      <c r="V285" s="34"/>
      <c r="W285" s="34"/>
      <c r="X285" s="34"/>
      <c r="Y285" s="34"/>
      <c r="Z285" s="34"/>
      <c r="AA285" s="34"/>
      <c r="AB285" s="34"/>
      <c r="AC285" s="34"/>
      <c r="AD285" s="34"/>
      <c r="AE285" s="34"/>
      <c r="AR285" s="199" t="s">
        <v>189</v>
      </c>
      <c r="AT285" s="199" t="s">
        <v>186</v>
      </c>
      <c r="AU285" s="199" t="s">
        <v>88</v>
      </c>
      <c r="AY285" s="17" t="s">
        <v>163</v>
      </c>
      <c r="BE285" s="200">
        <f>IF(N285="základní",J285,0)</f>
        <v>0</v>
      </c>
      <c r="BF285" s="200">
        <f>IF(N285="snížená",J285,0)</f>
        <v>0</v>
      </c>
      <c r="BG285" s="200">
        <f>IF(N285="zákl. přenesená",J285,0)</f>
        <v>0</v>
      </c>
      <c r="BH285" s="200">
        <f>IF(N285="sníž. přenesená",J285,0)</f>
        <v>0</v>
      </c>
      <c r="BI285" s="200">
        <f>IF(N285="nulová",J285,0)</f>
        <v>0</v>
      </c>
      <c r="BJ285" s="17" t="s">
        <v>86</v>
      </c>
      <c r="BK285" s="200">
        <f>ROUND(I285*H285,2)</f>
        <v>0</v>
      </c>
      <c r="BL285" s="17" t="s">
        <v>169</v>
      </c>
      <c r="BM285" s="199" t="s">
        <v>1515</v>
      </c>
    </row>
    <row r="286" spans="1:65" s="2" customFormat="1" ht="19.5">
      <c r="A286" s="34"/>
      <c r="B286" s="35"/>
      <c r="C286" s="36"/>
      <c r="D286" s="203" t="s">
        <v>191</v>
      </c>
      <c r="E286" s="36"/>
      <c r="F286" s="224" t="s">
        <v>392</v>
      </c>
      <c r="G286" s="36"/>
      <c r="H286" s="36"/>
      <c r="I286" s="225"/>
      <c r="J286" s="36"/>
      <c r="K286" s="36"/>
      <c r="L286" s="39"/>
      <c r="M286" s="226"/>
      <c r="N286" s="227"/>
      <c r="O286" s="71"/>
      <c r="P286" s="71"/>
      <c r="Q286" s="71"/>
      <c r="R286" s="71"/>
      <c r="S286" s="71"/>
      <c r="T286" s="72"/>
      <c r="U286" s="34"/>
      <c r="V286" s="34"/>
      <c r="W286" s="34"/>
      <c r="X286" s="34"/>
      <c r="Y286" s="34"/>
      <c r="Z286" s="34"/>
      <c r="AA286" s="34"/>
      <c r="AB286" s="34"/>
      <c r="AC286" s="34"/>
      <c r="AD286" s="34"/>
      <c r="AE286" s="34"/>
      <c r="AT286" s="17" t="s">
        <v>191</v>
      </c>
      <c r="AU286" s="17" t="s">
        <v>88</v>
      </c>
    </row>
    <row r="287" spans="1:65" s="12" customFormat="1" ht="22.9" customHeight="1">
      <c r="B287" s="171"/>
      <c r="C287" s="172"/>
      <c r="D287" s="173" t="s">
        <v>77</v>
      </c>
      <c r="E287" s="185" t="s">
        <v>210</v>
      </c>
      <c r="F287" s="185" t="s">
        <v>1516</v>
      </c>
      <c r="G287" s="172"/>
      <c r="H287" s="172"/>
      <c r="I287" s="175"/>
      <c r="J287" s="186">
        <f>BK287</f>
        <v>0</v>
      </c>
      <c r="K287" s="172"/>
      <c r="L287" s="177"/>
      <c r="M287" s="178"/>
      <c r="N287" s="179"/>
      <c r="O287" s="179"/>
      <c r="P287" s="180">
        <f>SUM(P288:P315)</f>
        <v>0</v>
      </c>
      <c r="Q287" s="179"/>
      <c r="R287" s="180">
        <f>SUM(R288:R315)</f>
        <v>8.4411800000000009E-2</v>
      </c>
      <c r="S287" s="179"/>
      <c r="T287" s="181">
        <f>SUM(T288:T315)</f>
        <v>307.52436999999998</v>
      </c>
      <c r="AR287" s="182" t="s">
        <v>86</v>
      </c>
      <c r="AT287" s="183" t="s">
        <v>77</v>
      </c>
      <c r="AU287" s="183" t="s">
        <v>86</v>
      </c>
      <c r="AY287" s="182" t="s">
        <v>163</v>
      </c>
      <c r="BK287" s="184">
        <f>SUM(BK288:BK315)</f>
        <v>0</v>
      </c>
    </row>
    <row r="288" spans="1:65" s="2" customFormat="1" ht="24.2" customHeight="1">
      <c r="A288" s="34"/>
      <c r="B288" s="35"/>
      <c r="C288" s="187" t="s">
        <v>388</v>
      </c>
      <c r="D288" s="187" t="s">
        <v>165</v>
      </c>
      <c r="E288" s="188" t="s">
        <v>395</v>
      </c>
      <c r="F288" s="189" t="s">
        <v>396</v>
      </c>
      <c r="G288" s="190" t="s">
        <v>397</v>
      </c>
      <c r="H288" s="191">
        <v>1</v>
      </c>
      <c r="I288" s="192"/>
      <c r="J288" s="193">
        <f t="shared" ref="J288:J293" si="0">ROUND(I288*H288,2)</f>
        <v>0</v>
      </c>
      <c r="K288" s="194"/>
      <c r="L288" s="39"/>
      <c r="M288" s="195" t="s">
        <v>1</v>
      </c>
      <c r="N288" s="196" t="s">
        <v>43</v>
      </c>
      <c r="O288" s="71"/>
      <c r="P288" s="197">
        <f t="shared" ref="P288:P293" si="1">O288*H288</f>
        <v>0</v>
      </c>
      <c r="Q288" s="197">
        <v>0</v>
      </c>
      <c r="R288" s="197">
        <f t="shared" ref="R288:R293" si="2">Q288*H288</f>
        <v>0</v>
      </c>
      <c r="S288" s="197">
        <v>0</v>
      </c>
      <c r="T288" s="198">
        <f t="shared" ref="T288:T293" si="3">S288*H288</f>
        <v>0</v>
      </c>
      <c r="U288" s="34"/>
      <c r="V288" s="34"/>
      <c r="W288" s="34"/>
      <c r="X288" s="34"/>
      <c r="Y288" s="34"/>
      <c r="Z288" s="34"/>
      <c r="AA288" s="34"/>
      <c r="AB288" s="34"/>
      <c r="AC288" s="34"/>
      <c r="AD288" s="34"/>
      <c r="AE288" s="34"/>
      <c r="AR288" s="199" t="s">
        <v>169</v>
      </c>
      <c r="AT288" s="199" t="s">
        <v>165</v>
      </c>
      <c r="AU288" s="199" t="s">
        <v>88</v>
      </c>
      <c r="AY288" s="17" t="s">
        <v>163</v>
      </c>
      <c r="BE288" s="200">
        <f t="shared" ref="BE288:BE293" si="4">IF(N288="základní",J288,0)</f>
        <v>0</v>
      </c>
      <c r="BF288" s="200">
        <f t="shared" ref="BF288:BF293" si="5">IF(N288="snížená",J288,0)</f>
        <v>0</v>
      </c>
      <c r="BG288" s="200">
        <f t="shared" ref="BG288:BG293" si="6">IF(N288="zákl. přenesená",J288,0)</f>
        <v>0</v>
      </c>
      <c r="BH288" s="200">
        <f t="shared" ref="BH288:BH293" si="7">IF(N288="sníž. přenesená",J288,0)</f>
        <v>0</v>
      </c>
      <c r="BI288" s="200">
        <f t="shared" ref="BI288:BI293" si="8">IF(N288="nulová",J288,0)</f>
        <v>0</v>
      </c>
      <c r="BJ288" s="17" t="s">
        <v>86</v>
      </c>
      <c r="BK288" s="200">
        <f t="shared" ref="BK288:BK293" si="9">ROUND(I288*H288,2)</f>
        <v>0</v>
      </c>
      <c r="BL288" s="17" t="s">
        <v>169</v>
      </c>
      <c r="BM288" s="199" t="s">
        <v>398</v>
      </c>
    </row>
    <row r="289" spans="1:65" s="2" customFormat="1" ht="24.2" customHeight="1">
      <c r="A289" s="34"/>
      <c r="B289" s="35"/>
      <c r="C289" s="187" t="s">
        <v>394</v>
      </c>
      <c r="D289" s="187" t="s">
        <v>165</v>
      </c>
      <c r="E289" s="188" t="s">
        <v>400</v>
      </c>
      <c r="F289" s="189" t="s">
        <v>401</v>
      </c>
      <c r="G289" s="190" t="s">
        <v>175</v>
      </c>
      <c r="H289" s="191">
        <v>22</v>
      </c>
      <c r="I289" s="192"/>
      <c r="J289" s="193">
        <f t="shared" si="0"/>
        <v>0</v>
      </c>
      <c r="K289" s="194"/>
      <c r="L289" s="39"/>
      <c r="M289" s="195" t="s">
        <v>1</v>
      </c>
      <c r="N289" s="196" t="s">
        <v>43</v>
      </c>
      <c r="O289" s="71"/>
      <c r="P289" s="197">
        <f t="shared" si="1"/>
        <v>0</v>
      </c>
      <c r="Q289" s="197">
        <v>0</v>
      </c>
      <c r="R289" s="197">
        <f t="shared" si="2"/>
        <v>0</v>
      </c>
      <c r="S289" s="197">
        <v>0</v>
      </c>
      <c r="T289" s="198">
        <f t="shared" si="3"/>
        <v>0</v>
      </c>
      <c r="U289" s="34"/>
      <c r="V289" s="34"/>
      <c r="W289" s="34"/>
      <c r="X289" s="34"/>
      <c r="Y289" s="34"/>
      <c r="Z289" s="34"/>
      <c r="AA289" s="34"/>
      <c r="AB289" s="34"/>
      <c r="AC289" s="34"/>
      <c r="AD289" s="34"/>
      <c r="AE289" s="34"/>
      <c r="AR289" s="199" t="s">
        <v>402</v>
      </c>
      <c r="AT289" s="199" t="s">
        <v>165</v>
      </c>
      <c r="AU289" s="199" t="s">
        <v>88</v>
      </c>
      <c r="AY289" s="17" t="s">
        <v>163</v>
      </c>
      <c r="BE289" s="200">
        <f t="shared" si="4"/>
        <v>0</v>
      </c>
      <c r="BF289" s="200">
        <f t="shared" si="5"/>
        <v>0</v>
      </c>
      <c r="BG289" s="200">
        <f t="shared" si="6"/>
        <v>0</v>
      </c>
      <c r="BH289" s="200">
        <f t="shared" si="7"/>
        <v>0</v>
      </c>
      <c r="BI289" s="200">
        <f t="shared" si="8"/>
        <v>0</v>
      </c>
      <c r="BJ289" s="17" t="s">
        <v>86</v>
      </c>
      <c r="BK289" s="200">
        <f t="shared" si="9"/>
        <v>0</v>
      </c>
      <c r="BL289" s="17" t="s">
        <v>402</v>
      </c>
      <c r="BM289" s="199" t="s">
        <v>403</v>
      </c>
    </row>
    <row r="290" spans="1:65" s="2" customFormat="1" ht="37.9" customHeight="1">
      <c r="A290" s="34"/>
      <c r="B290" s="35"/>
      <c r="C290" s="187" t="s">
        <v>399</v>
      </c>
      <c r="D290" s="187" t="s">
        <v>165</v>
      </c>
      <c r="E290" s="188" t="s">
        <v>405</v>
      </c>
      <c r="F290" s="189" t="s">
        <v>406</v>
      </c>
      <c r="G290" s="190" t="s">
        <v>175</v>
      </c>
      <c r="H290" s="191">
        <v>1</v>
      </c>
      <c r="I290" s="192"/>
      <c r="J290" s="193">
        <f t="shared" si="0"/>
        <v>0</v>
      </c>
      <c r="K290" s="194"/>
      <c r="L290" s="39"/>
      <c r="M290" s="195" t="s">
        <v>1</v>
      </c>
      <c r="N290" s="196" t="s">
        <v>43</v>
      </c>
      <c r="O290" s="71"/>
      <c r="P290" s="197">
        <f t="shared" si="1"/>
        <v>0</v>
      </c>
      <c r="Q290" s="197">
        <v>0</v>
      </c>
      <c r="R290" s="197">
        <f t="shared" si="2"/>
        <v>0</v>
      </c>
      <c r="S290" s="197">
        <v>0</v>
      </c>
      <c r="T290" s="198">
        <f t="shared" si="3"/>
        <v>0</v>
      </c>
      <c r="U290" s="34"/>
      <c r="V290" s="34"/>
      <c r="W290" s="34"/>
      <c r="X290" s="34"/>
      <c r="Y290" s="34"/>
      <c r="Z290" s="34"/>
      <c r="AA290" s="34"/>
      <c r="AB290" s="34"/>
      <c r="AC290" s="34"/>
      <c r="AD290" s="34"/>
      <c r="AE290" s="34"/>
      <c r="AR290" s="199" t="s">
        <v>402</v>
      </c>
      <c r="AT290" s="199" t="s">
        <v>165</v>
      </c>
      <c r="AU290" s="199" t="s">
        <v>88</v>
      </c>
      <c r="AY290" s="17" t="s">
        <v>163</v>
      </c>
      <c r="BE290" s="200">
        <f t="shared" si="4"/>
        <v>0</v>
      </c>
      <c r="BF290" s="200">
        <f t="shared" si="5"/>
        <v>0</v>
      </c>
      <c r="BG290" s="200">
        <f t="shared" si="6"/>
        <v>0</v>
      </c>
      <c r="BH290" s="200">
        <f t="shared" si="7"/>
        <v>0</v>
      </c>
      <c r="BI290" s="200">
        <f t="shared" si="8"/>
        <v>0</v>
      </c>
      <c r="BJ290" s="17" t="s">
        <v>86</v>
      </c>
      <c r="BK290" s="200">
        <f t="shared" si="9"/>
        <v>0</v>
      </c>
      <c r="BL290" s="17" t="s">
        <v>402</v>
      </c>
      <c r="BM290" s="199" t="s">
        <v>407</v>
      </c>
    </row>
    <row r="291" spans="1:65" s="2" customFormat="1" ht="33" customHeight="1">
      <c r="A291" s="34"/>
      <c r="B291" s="35"/>
      <c r="C291" s="187" t="s">
        <v>404</v>
      </c>
      <c r="D291" s="187" t="s">
        <v>165</v>
      </c>
      <c r="E291" s="188" t="s">
        <v>409</v>
      </c>
      <c r="F291" s="189" t="s">
        <v>410</v>
      </c>
      <c r="G291" s="190" t="s">
        <v>168</v>
      </c>
      <c r="H291" s="191">
        <v>496.54</v>
      </c>
      <c r="I291" s="192"/>
      <c r="J291" s="193">
        <f t="shared" si="0"/>
        <v>0</v>
      </c>
      <c r="K291" s="194"/>
      <c r="L291" s="39"/>
      <c r="M291" s="195" t="s">
        <v>1</v>
      </c>
      <c r="N291" s="196" t="s">
        <v>43</v>
      </c>
      <c r="O291" s="71"/>
      <c r="P291" s="197">
        <f t="shared" si="1"/>
        <v>0</v>
      </c>
      <c r="Q291" s="197">
        <v>1.2999999999999999E-4</v>
      </c>
      <c r="R291" s="197">
        <f t="shared" si="2"/>
        <v>6.4550200000000002E-2</v>
      </c>
      <c r="S291" s="197">
        <v>0</v>
      </c>
      <c r="T291" s="198">
        <f t="shared" si="3"/>
        <v>0</v>
      </c>
      <c r="U291" s="34"/>
      <c r="V291" s="34"/>
      <c r="W291" s="34"/>
      <c r="X291" s="34"/>
      <c r="Y291" s="34"/>
      <c r="Z291" s="34"/>
      <c r="AA291" s="34"/>
      <c r="AB291" s="34"/>
      <c r="AC291" s="34"/>
      <c r="AD291" s="34"/>
      <c r="AE291" s="34"/>
      <c r="AR291" s="199" t="s">
        <v>169</v>
      </c>
      <c r="AT291" s="199" t="s">
        <v>165</v>
      </c>
      <c r="AU291" s="199" t="s">
        <v>88</v>
      </c>
      <c r="AY291" s="17" t="s">
        <v>163</v>
      </c>
      <c r="BE291" s="200">
        <f t="shared" si="4"/>
        <v>0</v>
      </c>
      <c r="BF291" s="200">
        <f t="shared" si="5"/>
        <v>0</v>
      </c>
      <c r="BG291" s="200">
        <f t="shared" si="6"/>
        <v>0</v>
      </c>
      <c r="BH291" s="200">
        <f t="shared" si="7"/>
        <v>0</v>
      </c>
      <c r="BI291" s="200">
        <f t="shared" si="8"/>
        <v>0</v>
      </c>
      <c r="BJ291" s="17" t="s">
        <v>86</v>
      </c>
      <c r="BK291" s="200">
        <f t="shared" si="9"/>
        <v>0</v>
      </c>
      <c r="BL291" s="17" t="s">
        <v>169</v>
      </c>
      <c r="BM291" s="199" t="s">
        <v>411</v>
      </c>
    </row>
    <row r="292" spans="1:65" s="2" customFormat="1" ht="24.2" customHeight="1">
      <c r="A292" s="34"/>
      <c r="B292" s="35"/>
      <c r="C292" s="187" t="s">
        <v>408</v>
      </c>
      <c r="D292" s="187" t="s">
        <v>165</v>
      </c>
      <c r="E292" s="188" t="s">
        <v>413</v>
      </c>
      <c r="F292" s="189" t="s">
        <v>414</v>
      </c>
      <c r="G292" s="190" t="s">
        <v>168</v>
      </c>
      <c r="H292" s="191">
        <v>496.54</v>
      </c>
      <c r="I292" s="192"/>
      <c r="J292" s="193">
        <f t="shared" si="0"/>
        <v>0</v>
      </c>
      <c r="K292" s="194"/>
      <c r="L292" s="39"/>
      <c r="M292" s="195" t="s">
        <v>1</v>
      </c>
      <c r="N292" s="196" t="s">
        <v>43</v>
      </c>
      <c r="O292" s="71"/>
      <c r="P292" s="197">
        <f t="shared" si="1"/>
        <v>0</v>
      </c>
      <c r="Q292" s="197">
        <v>4.0000000000000003E-5</v>
      </c>
      <c r="R292" s="197">
        <f t="shared" si="2"/>
        <v>1.9861600000000004E-2</v>
      </c>
      <c r="S292" s="197">
        <v>0</v>
      </c>
      <c r="T292" s="198">
        <f t="shared" si="3"/>
        <v>0</v>
      </c>
      <c r="U292" s="34"/>
      <c r="V292" s="34"/>
      <c r="W292" s="34"/>
      <c r="X292" s="34"/>
      <c r="Y292" s="34"/>
      <c r="Z292" s="34"/>
      <c r="AA292" s="34"/>
      <c r="AB292" s="34"/>
      <c r="AC292" s="34"/>
      <c r="AD292" s="34"/>
      <c r="AE292" s="34"/>
      <c r="AR292" s="199" t="s">
        <v>169</v>
      </c>
      <c r="AT292" s="199" t="s">
        <v>165</v>
      </c>
      <c r="AU292" s="199" t="s">
        <v>88</v>
      </c>
      <c r="AY292" s="17" t="s">
        <v>163</v>
      </c>
      <c r="BE292" s="200">
        <f t="shared" si="4"/>
        <v>0</v>
      </c>
      <c r="BF292" s="200">
        <f t="shared" si="5"/>
        <v>0</v>
      </c>
      <c r="BG292" s="200">
        <f t="shared" si="6"/>
        <v>0</v>
      </c>
      <c r="BH292" s="200">
        <f t="shared" si="7"/>
        <v>0</v>
      </c>
      <c r="BI292" s="200">
        <f t="shared" si="8"/>
        <v>0</v>
      </c>
      <c r="BJ292" s="17" t="s">
        <v>86</v>
      </c>
      <c r="BK292" s="200">
        <f t="shared" si="9"/>
        <v>0</v>
      </c>
      <c r="BL292" s="17" t="s">
        <v>169</v>
      </c>
      <c r="BM292" s="199" t="s">
        <v>415</v>
      </c>
    </row>
    <row r="293" spans="1:65" s="2" customFormat="1" ht="21.75" customHeight="1">
      <c r="A293" s="34"/>
      <c r="B293" s="35"/>
      <c r="C293" s="187" t="s">
        <v>412</v>
      </c>
      <c r="D293" s="187" t="s">
        <v>165</v>
      </c>
      <c r="E293" s="188" t="s">
        <v>417</v>
      </c>
      <c r="F293" s="189" t="s">
        <v>418</v>
      </c>
      <c r="G293" s="190" t="s">
        <v>168</v>
      </c>
      <c r="H293" s="191">
        <v>570.57000000000005</v>
      </c>
      <c r="I293" s="192"/>
      <c r="J293" s="193">
        <f t="shared" si="0"/>
        <v>0</v>
      </c>
      <c r="K293" s="194"/>
      <c r="L293" s="39"/>
      <c r="M293" s="195" t="s">
        <v>1</v>
      </c>
      <c r="N293" s="196" t="s">
        <v>43</v>
      </c>
      <c r="O293" s="71"/>
      <c r="P293" s="197">
        <f t="shared" si="1"/>
        <v>0</v>
      </c>
      <c r="Q293" s="197">
        <v>0</v>
      </c>
      <c r="R293" s="197">
        <f t="shared" si="2"/>
        <v>0</v>
      </c>
      <c r="S293" s="197">
        <v>0.26100000000000001</v>
      </c>
      <c r="T293" s="198">
        <f t="shared" si="3"/>
        <v>148.91877000000002</v>
      </c>
      <c r="U293" s="34"/>
      <c r="V293" s="34"/>
      <c r="W293" s="34"/>
      <c r="X293" s="34"/>
      <c r="Y293" s="34"/>
      <c r="Z293" s="34"/>
      <c r="AA293" s="34"/>
      <c r="AB293" s="34"/>
      <c r="AC293" s="34"/>
      <c r="AD293" s="34"/>
      <c r="AE293" s="34"/>
      <c r="AR293" s="199" t="s">
        <v>169</v>
      </c>
      <c r="AT293" s="199" t="s">
        <v>165</v>
      </c>
      <c r="AU293" s="199" t="s">
        <v>88</v>
      </c>
      <c r="AY293" s="17" t="s">
        <v>163</v>
      </c>
      <c r="BE293" s="200">
        <f t="shared" si="4"/>
        <v>0</v>
      </c>
      <c r="BF293" s="200">
        <f t="shared" si="5"/>
        <v>0</v>
      </c>
      <c r="BG293" s="200">
        <f t="shared" si="6"/>
        <v>0</v>
      </c>
      <c r="BH293" s="200">
        <f t="shared" si="7"/>
        <v>0</v>
      </c>
      <c r="BI293" s="200">
        <f t="shared" si="8"/>
        <v>0</v>
      </c>
      <c r="BJ293" s="17" t="s">
        <v>86</v>
      </c>
      <c r="BK293" s="200">
        <f t="shared" si="9"/>
        <v>0</v>
      </c>
      <c r="BL293" s="17" t="s">
        <v>169</v>
      </c>
      <c r="BM293" s="199" t="s">
        <v>419</v>
      </c>
    </row>
    <row r="294" spans="1:65" s="13" customFormat="1" ht="11.25">
      <c r="B294" s="201"/>
      <c r="C294" s="202"/>
      <c r="D294" s="203" t="s">
        <v>171</v>
      </c>
      <c r="E294" s="204" t="s">
        <v>1</v>
      </c>
      <c r="F294" s="205" t="s">
        <v>1517</v>
      </c>
      <c r="G294" s="202"/>
      <c r="H294" s="206">
        <v>127.05</v>
      </c>
      <c r="I294" s="207"/>
      <c r="J294" s="202"/>
      <c r="K294" s="202"/>
      <c r="L294" s="208"/>
      <c r="M294" s="209"/>
      <c r="N294" s="210"/>
      <c r="O294" s="210"/>
      <c r="P294" s="210"/>
      <c r="Q294" s="210"/>
      <c r="R294" s="210"/>
      <c r="S294" s="210"/>
      <c r="T294" s="211"/>
      <c r="AT294" s="212" t="s">
        <v>171</v>
      </c>
      <c r="AU294" s="212" t="s">
        <v>88</v>
      </c>
      <c r="AV294" s="13" t="s">
        <v>88</v>
      </c>
      <c r="AW294" s="13" t="s">
        <v>34</v>
      </c>
      <c r="AX294" s="13" t="s">
        <v>78</v>
      </c>
      <c r="AY294" s="212" t="s">
        <v>163</v>
      </c>
    </row>
    <row r="295" spans="1:65" s="13" customFormat="1" ht="11.25">
      <c r="B295" s="201"/>
      <c r="C295" s="202"/>
      <c r="D295" s="203" t="s">
        <v>171</v>
      </c>
      <c r="E295" s="204" t="s">
        <v>1</v>
      </c>
      <c r="F295" s="205" t="s">
        <v>1518</v>
      </c>
      <c r="G295" s="202"/>
      <c r="H295" s="206">
        <v>97.68</v>
      </c>
      <c r="I295" s="207"/>
      <c r="J295" s="202"/>
      <c r="K295" s="202"/>
      <c r="L295" s="208"/>
      <c r="M295" s="209"/>
      <c r="N295" s="210"/>
      <c r="O295" s="210"/>
      <c r="P295" s="210"/>
      <c r="Q295" s="210"/>
      <c r="R295" s="210"/>
      <c r="S295" s="210"/>
      <c r="T295" s="211"/>
      <c r="AT295" s="212" t="s">
        <v>171</v>
      </c>
      <c r="AU295" s="212" t="s">
        <v>88</v>
      </c>
      <c r="AV295" s="13" t="s">
        <v>88</v>
      </c>
      <c r="AW295" s="13" t="s">
        <v>34</v>
      </c>
      <c r="AX295" s="13" t="s">
        <v>78</v>
      </c>
      <c r="AY295" s="212" t="s">
        <v>163</v>
      </c>
    </row>
    <row r="296" spans="1:65" s="13" customFormat="1" ht="11.25">
      <c r="B296" s="201"/>
      <c r="C296" s="202"/>
      <c r="D296" s="203" t="s">
        <v>171</v>
      </c>
      <c r="E296" s="204" t="s">
        <v>1</v>
      </c>
      <c r="F296" s="205" t="s">
        <v>1519</v>
      </c>
      <c r="G296" s="202"/>
      <c r="H296" s="206">
        <v>110.88</v>
      </c>
      <c r="I296" s="207"/>
      <c r="J296" s="202"/>
      <c r="K296" s="202"/>
      <c r="L296" s="208"/>
      <c r="M296" s="209"/>
      <c r="N296" s="210"/>
      <c r="O296" s="210"/>
      <c r="P296" s="210"/>
      <c r="Q296" s="210"/>
      <c r="R296" s="210"/>
      <c r="S296" s="210"/>
      <c r="T296" s="211"/>
      <c r="AT296" s="212" t="s">
        <v>171</v>
      </c>
      <c r="AU296" s="212" t="s">
        <v>88</v>
      </c>
      <c r="AV296" s="13" t="s">
        <v>88</v>
      </c>
      <c r="AW296" s="13" t="s">
        <v>34</v>
      </c>
      <c r="AX296" s="13" t="s">
        <v>78</v>
      </c>
      <c r="AY296" s="212" t="s">
        <v>163</v>
      </c>
    </row>
    <row r="297" spans="1:65" s="13" customFormat="1" ht="11.25">
      <c r="B297" s="201"/>
      <c r="C297" s="202"/>
      <c r="D297" s="203" t="s">
        <v>171</v>
      </c>
      <c r="E297" s="204" t="s">
        <v>1</v>
      </c>
      <c r="F297" s="205" t="s">
        <v>1520</v>
      </c>
      <c r="G297" s="202"/>
      <c r="H297" s="206">
        <v>19.8</v>
      </c>
      <c r="I297" s="207"/>
      <c r="J297" s="202"/>
      <c r="K297" s="202"/>
      <c r="L297" s="208"/>
      <c r="M297" s="209"/>
      <c r="N297" s="210"/>
      <c r="O297" s="210"/>
      <c r="P297" s="210"/>
      <c r="Q297" s="210"/>
      <c r="R297" s="210"/>
      <c r="S297" s="210"/>
      <c r="T297" s="211"/>
      <c r="AT297" s="212" t="s">
        <v>171</v>
      </c>
      <c r="AU297" s="212" t="s">
        <v>88</v>
      </c>
      <c r="AV297" s="13" t="s">
        <v>88</v>
      </c>
      <c r="AW297" s="13" t="s">
        <v>34</v>
      </c>
      <c r="AX297" s="13" t="s">
        <v>78</v>
      </c>
      <c r="AY297" s="212" t="s">
        <v>163</v>
      </c>
    </row>
    <row r="298" spans="1:65" s="13" customFormat="1" ht="11.25">
      <c r="B298" s="201"/>
      <c r="C298" s="202"/>
      <c r="D298" s="203" t="s">
        <v>171</v>
      </c>
      <c r="E298" s="204" t="s">
        <v>1</v>
      </c>
      <c r="F298" s="205" t="s">
        <v>1521</v>
      </c>
      <c r="G298" s="202"/>
      <c r="H298" s="206">
        <v>61.05</v>
      </c>
      <c r="I298" s="207"/>
      <c r="J298" s="202"/>
      <c r="K298" s="202"/>
      <c r="L298" s="208"/>
      <c r="M298" s="209"/>
      <c r="N298" s="210"/>
      <c r="O298" s="210"/>
      <c r="P298" s="210"/>
      <c r="Q298" s="210"/>
      <c r="R298" s="210"/>
      <c r="S298" s="210"/>
      <c r="T298" s="211"/>
      <c r="AT298" s="212" t="s">
        <v>171</v>
      </c>
      <c r="AU298" s="212" t="s">
        <v>88</v>
      </c>
      <c r="AV298" s="13" t="s">
        <v>88</v>
      </c>
      <c r="AW298" s="13" t="s">
        <v>34</v>
      </c>
      <c r="AX298" s="13" t="s">
        <v>78</v>
      </c>
      <c r="AY298" s="212" t="s">
        <v>163</v>
      </c>
    </row>
    <row r="299" spans="1:65" s="13" customFormat="1" ht="11.25">
      <c r="B299" s="201"/>
      <c r="C299" s="202"/>
      <c r="D299" s="203" t="s">
        <v>171</v>
      </c>
      <c r="E299" s="204" t="s">
        <v>1</v>
      </c>
      <c r="F299" s="205" t="s">
        <v>1522</v>
      </c>
      <c r="G299" s="202"/>
      <c r="H299" s="206">
        <v>62.37</v>
      </c>
      <c r="I299" s="207"/>
      <c r="J299" s="202"/>
      <c r="K299" s="202"/>
      <c r="L299" s="208"/>
      <c r="M299" s="209"/>
      <c r="N299" s="210"/>
      <c r="O299" s="210"/>
      <c r="P299" s="210"/>
      <c r="Q299" s="210"/>
      <c r="R299" s="210"/>
      <c r="S299" s="210"/>
      <c r="T299" s="211"/>
      <c r="AT299" s="212" t="s">
        <v>171</v>
      </c>
      <c r="AU299" s="212" t="s">
        <v>88</v>
      </c>
      <c r="AV299" s="13" t="s">
        <v>88</v>
      </c>
      <c r="AW299" s="13" t="s">
        <v>34</v>
      </c>
      <c r="AX299" s="13" t="s">
        <v>78</v>
      </c>
      <c r="AY299" s="212" t="s">
        <v>163</v>
      </c>
    </row>
    <row r="300" spans="1:65" s="13" customFormat="1" ht="11.25">
      <c r="B300" s="201"/>
      <c r="C300" s="202"/>
      <c r="D300" s="203" t="s">
        <v>171</v>
      </c>
      <c r="E300" s="204" t="s">
        <v>1</v>
      </c>
      <c r="F300" s="205" t="s">
        <v>1523</v>
      </c>
      <c r="G300" s="202"/>
      <c r="H300" s="206">
        <v>26.73</v>
      </c>
      <c r="I300" s="207"/>
      <c r="J300" s="202"/>
      <c r="K300" s="202"/>
      <c r="L300" s="208"/>
      <c r="M300" s="209"/>
      <c r="N300" s="210"/>
      <c r="O300" s="210"/>
      <c r="P300" s="210"/>
      <c r="Q300" s="210"/>
      <c r="R300" s="210"/>
      <c r="S300" s="210"/>
      <c r="T300" s="211"/>
      <c r="AT300" s="212" t="s">
        <v>171</v>
      </c>
      <c r="AU300" s="212" t="s">
        <v>88</v>
      </c>
      <c r="AV300" s="13" t="s">
        <v>88</v>
      </c>
      <c r="AW300" s="13" t="s">
        <v>34</v>
      </c>
      <c r="AX300" s="13" t="s">
        <v>78</v>
      </c>
      <c r="AY300" s="212" t="s">
        <v>163</v>
      </c>
    </row>
    <row r="301" spans="1:65" s="13" customFormat="1" ht="11.25">
      <c r="B301" s="201"/>
      <c r="C301" s="202"/>
      <c r="D301" s="203" t="s">
        <v>171</v>
      </c>
      <c r="E301" s="204" t="s">
        <v>1</v>
      </c>
      <c r="F301" s="205" t="s">
        <v>1524</v>
      </c>
      <c r="G301" s="202"/>
      <c r="H301" s="206">
        <v>17.82</v>
      </c>
      <c r="I301" s="207"/>
      <c r="J301" s="202"/>
      <c r="K301" s="202"/>
      <c r="L301" s="208"/>
      <c r="M301" s="209"/>
      <c r="N301" s="210"/>
      <c r="O301" s="210"/>
      <c r="P301" s="210"/>
      <c r="Q301" s="210"/>
      <c r="R301" s="210"/>
      <c r="S301" s="210"/>
      <c r="T301" s="211"/>
      <c r="AT301" s="212" t="s">
        <v>171</v>
      </c>
      <c r="AU301" s="212" t="s">
        <v>88</v>
      </c>
      <c r="AV301" s="13" t="s">
        <v>88</v>
      </c>
      <c r="AW301" s="13" t="s">
        <v>34</v>
      </c>
      <c r="AX301" s="13" t="s">
        <v>78</v>
      </c>
      <c r="AY301" s="212" t="s">
        <v>163</v>
      </c>
    </row>
    <row r="302" spans="1:65" s="13" customFormat="1" ht="11.25">
      <c r="B302" s="201"/>
      <c r="C302" s="202"/>
      <c r="D302" s="203" t="s">
        <v>171</v>
      </c>
      <c r="E302" s="204" t="s">
        <v>1</v>
      </c>
      <c r="F302" s="205" t="s">
        <v>1525</v>
      </c>
      <c r="G302" s="202"/>
      <c r="H302" s="206">
        <v>39.270000000000003</v>
      </c>
      <c r="I302" s="207"/>
      <c r="J302" s="202"/>
      <c r="K302" s="202"/>
      <c r="L302" s="208"/>
      <c r="M302" s="209"/>
      <c r="N302" s="210"/>
      <c r="O302" s="210"/>
      <c r="P302" s="210"/>
      <c r="Q302" s="210"/>
      <c r="R302" s="210"/>
      <c r="S302" s="210"/>
      <c r="T302" s="211"/>
      <c r="AT302" s="212" t="s">
        <v>171</v>
      </c>
      <c r="AU302" s="212" t="s">
        <v>88</v>
      </c>
      <c r="AV302" s="13" t="s">
        <v>88</v>
      </c>
      <c r="AW302" s="13" t="s">
        <v>34</v>
      </c>
      <c r="AX302" s="13" t="s">
        <v>78</v>
      </c>
      <c r="AY302" s="212" t="s">
        <v>163</v>
      </c>
    </row>
    <row r="303" spans="1:65" s="13" customFormat="1" ht="11.25">
      <c r="B303" s="201"/>
      <c r="C303" s="202"/>
      <c r="D303" s="203" t="s">
        <v>171</v>
      </c>
      <c r="E303" s="204" t="s">
        <v>1</v>
      </c>
      <c r="F303" s="205" t="s">
        <v>1526</v>
      </c>
      <c r="G303" s="202"/>
      <c r="H303" s="206">
        <v>7.92</v>
      </c>
      <c r="I303" s="207"/>
      <c r="J303" s="202"/>
      <c r="K303" s="202"/>
      <c r="L303" s="208"/>
      <c r="M303" s="209"/>
      <c r="N303" s="210"/>
      <c r="O303" s="210"/>
      <c r="P303" s="210"/>
      <c r="Q303" s="210"/>
      <c r="R303" s="210"/>
      <c r="S303" s="210"/>
      <c r="T303" s="211"/>
      <c r="AT303" s="212" t="s">
        <v>171</v>
      </c>
      <c r="AU303" s="212" t="s">
        <v>88</v>
      </c>
      <c r="AV303" s="13" t="s">
        <v>88</v>
      </c>
      <c r="AW303" s="13" t="s">
        <v>34</v>
      </c>
      <c r="AX303" s="13" t="s">
        <v>78</v>
      </c>
      <c r="AY303" s="212" t="s">
        <v>163</v>
      </c>
    </row>
    <row r="304" spans="1:65" s="14" customFormat="1" ht="11.25">
      <c r="B304" s="228"/>
      <c r="C304" s="229"/>
      <c r="D304" s="203" t="s">
        <v>171</v>
      </c>
      <c r="E304" s="230" t="s">
        <v>1</v>
      </c>
      <c r="F304" s="231" t="s">
        <v>209</v>
      </c>
      <c r="G304" s="229"/>
      <c r="H304" s="232">
        <v>570.57000000000005</v>
      </c>
      <c r="I304" s="233"/>
      <c r="J304" s="229"/>
      <c r="K304" s="229"/>
      <c r="L304" s="234"/>
      <c r="M304" s="235"/>
      <c r="N304" s="236"/>
      <c r="O304" s="236"/>
      <c r="P304" s="236"/>
      <c r="Q304" s="236"/>
      <c r="R304" s="236"/>
      <c r="S304" s="236"/>
      <c r="T304" s="237"/>
      <c r="AT304" s="238" t="s">
        <v>171</v>
      </c>
      <c r="AU304" s="238" t="s">
        <v>88</v>
      </c>
      <c r="AV304" s="14" t="s">
        <v>169</v>
      </c>
      <c r="AW304" s="14" t="s">
        <v>34</v>
      </c>
      <c r="AX304" s="14" t="s">
        <v>86</v>
      </c>
      <c r="AY304" s="238" t="s">
        <v>163</v>
      </c>
    </row>
    <row r="305" spans="1:65" s="2" customFormat="1" ht="24.2" customHeight="1">
      <c r="A305" s="34"/>
      <c r="B305" s="35"/>
      <c r="C305" s="187" t="s">
        <v>416</v>
      </c>
      <c r="D305" s="187" t="s">
        <v>165</v>
      </c>
      <c r="E305" s="188" t="s">
        <v>435</v>
      </c>
      <c r="F305" s="189" t="s">
        <v>436</v>
      </c>
      <c r="G305" s="190" t="s">
        <v>204</v>
      </c>
      <c r="H305" s="191">
        <v>1</v>
      </c>
      <c r="I305" s="192"/>
      <c r="J305" s="193">
        <f>ROUND(I305*H305,2)</f>
        <v>0</v>
      </c>
      <c r="K305" s="194"/>
      <c r="L305" s="39"/>
      <c r="M305" s="195" t="s">
        <v>1</v>
      </c>
      <c r="N305" s="196" t="s">
        <v>43</v>
      </c>
      <c r="O305" s="71"/>
      <c r="P305" s="197">
        <f>O305*H305</f>
        <v>0</v>
      </c>
      <c r="Q305" s="197">
        <v>0</v>
      </c>
      <c r="R305" s="197">
        <f>Q305*H305</f>
        <v>0</v>
      </c>
      <c r="S305" s="197">
        <v>1.8</v>
      </c>
      <c r="T305" s="198">
        <f>S305*H305</f>
        <v>1.8</v>
      </c>
      <c r="U305" s="34"/>
      <c r="V305" s="34"/>
      <c r="W305" s="34"/>
      <c r="X305" s="34"/>
      <c r="Y305" s="34"/>
      <c r="Z305" s="34"/>
      <c r="AA305" s="34"/>
      <c r="AB305" s="34"/>
      <c r="AC305" s="34"/>
      <c r="AD305" s="34"/>
      <c r="AE305" s="34"/>
      <c r="AR305" s="199" t="s">
        <v>169</v>
      </c>
      <c r="AT305" s="199" t="s">
        <v>165</v>
      </c>
      <c r="AU305" s="199" t="s">
        <v>88</v>
      </c>
      <c r="AY305" s="17" t="s">
        <v>163</v>
      </c>
      <c r="BE305" s="200">
        <f>IF(N305="základní",J305,0)</f>
        <v>0</v>
      </c>
      <c r="BF305" s="200">
        <f>IF(N305="snížená",J305,0)</f>
        <v>0</v>
      </c>
      <c r="BG305" s="200">
        <f>IF(N305="zákl. přenesená",J305,0)</f>
        <v>0</v>
      </c>
      <c r="BH305" s="200">
        <f>IF(N305="sníž. přenesená",J305,0)</f>
        <v>0</v>
      </c>
      <c r="BI305" s="200">
        <f>IF(N305="nulová",J305,0)</f>
        <v>0</v>
      </c>
      <c r="BJ305" s="17" t="s">
        <v>86</v>
      </c>
      <c r="BK305" s="200">
        <f>ROUND(I305*H305,2)</f>
        <v>0</v>
      </c>
      <c r="BL305" s="17" t="s">
        <v>169</v>
      </c>
      <c r="BM305" s="199" t="s">
        <v>437</v>
      </c>
    </row>
    <row r="306" spans="1:65" s="2" customFormat="1" ht="24.2" customHeight="1">
      <c r="A306" s="34"/>
      <c r="B306" s="35"/>
      <c r="C306" s="187" t="s">
        <v>434</v>
      </c>
      <c r="D306" s="187" t="s">
        <v>165</v>
      </c>
      <c r="E306" s="188" t="s">
        <v>439</v>
      </c>
      <c r="F306" s="189" t="s">
        <v>440</v>
      </c>
      <c r="G306" s="190" t="s">
        <v>168</v>
      </c>
      <c r="H306" s="191">
        <v>449.8</v>
      </c>
      <c r="I306" s="192"/>
      <c r="J306" s="193">
        <f>ROUND(I306*H306,2)</f>
        <v>0</v>
      </c>
      <c r="K306" s="194"/>
      <c r="L306" s="39"/>
      <c r="M306" s="195" t="s">
        <v>1</v>
      </c>
      <c r="N306" s="196" t="s">
        <v>43</v>
      </c>
      <c r="O306" s="71"/>
      <c r="P306" s="197">
        <f>O306*H306</f>
        <v>0</v>
      </c>
      <c r="Q306" s="197">
        <v>0</v>
      </c>
      <c r="R306" s="197">
        <f>Q306*H306</f>
        <v>0</v>
      </c>
      <c r="S306" s="197">
        <v>3.5000000000000003E-2</v>
      </c>
      <c r="T306" s="198">
        <f>S306*H306</f>
        <v>15.743000000000002</v>
      </c>
      <c r="U306" s="34"/>
      <c r="V306" s="34"/>
      <c r="W306" s="34"/>
      <c r="X306" s="34"/>
      <c r="Y306" s="34"/>
      <c r="Z306" s="34"/>
      <c r="AA306" s="34"/>
      <c r="AB306" s="34"/>
      <c r="AC306" s="34"/>
      <c r="AD306" s="34"/>
      <c r="AE306" s="34"/>
      <c r="AR306" s="199" t="s">
        <v>169</v>
      </c>
      <c r="AT306" s="199" t="s">
        <v>165</v>
      </c>
      <c r="AU306" s="199" t="s">
        <v>88</v>
      </c>
      <c r="AY306" s="17" t="s">
        <v>163</v>
      </c>
      <c r="BE306" s="200">
        <f>IF(N306="základní",J306,0)</f>
        <v>0</v>
      </c>
      <c r="BF306" s="200">
        <f>IF(N306="snížená",J306,0)</f>
        <v>0</v>
      </c>
      <c r="BG306" s="200">
        <f>IF(N306="zákl. přenesená",J306,0)</f>
        <v>0</v>
      </c>
      <c r="BH306" s="200">
        <f>IF(N306="sníž. přenesená",J306,0)</f>
        <v>0</v>
      </c>
      <c r="BI306" s="200">
        <f>IF(N306="nulová",J306,0)</f>
        <v>0</v>
      </c>
      <c r="BJ306" s="17" t="s">
        <v>86</v>
      </c>
      <c r="BK306" s="200">
        <f>ROUND(I306*H306,2)</f>
        <v>0</v>
      </c>
      <c r="BL306" s="17" t="s">
        <v>169</v>
      </c>
      <c r="BM306" s="199" t="s">
        <v>441</v>
      </c>
    </row>
    <row r="307" spans="1:65" s="2" customFormat="1" ht="37.9" customHeight="1">
      <c r="A307" s="34"/>
      <c r="B307" s="35"/>
      <c r="C307" s="187" t="s">
        <v>438</v>
      </c>
      <c r="D307" s="187" t="s">
        <v>165</v>
      </c>
      <c r="E307" s="188" t="s">
        <v>443</v>
      </c>
      <c r="F307" s="189" t="s">
        <v>444</v>
      </c>
      <c r="G307" s="190" t="s">
        <v>204</v>
      </c>
      <c r="H307" s="191">
        <v>44.98</v>
      </c>
      <c r="I307" s="192"/>
      <c r="J307" s="193">
        <f>ROUND(I307*H307,2)</f>
        <v>0</v>
      </c>
      <c r="K307" s="194"/>
      <c r="L307" s="39"/>
      <c r="M307" s="195" t="s">
        <v>1</v>
      </c>
      <c r="N307" s="196" t="s">
        <v>43</v>
      </c>
      <c r="O307" s="71"/>
      <c r="P307" s="197">
        <f>O307*H307</f>
        <v>0</v>
      </c>
      <c r="Q307" s="197">
        <v>0</v>
      </c>
      <c r="R307" s="197">
        <f>Q307*H307</f>
        <v>0</v>
      </c>
      <c r="S307" s="197">
        <v>2.2000000000000002</v>
      </c>
      <c r="T307" s="198">
        <f>S307*H307</f>
        <v>98.956000000000003</v>
      </c>
      <c r="U307" s="34"/>
      <c r="V307" s="34"/>
      <c r="W307" s="34"/>
      <c r="X307" s="34"/>
      <c r="Y307" s="34"/>
      <c r="Z307" s="34"/>
      <c r="AA307" s="34"/>
      <c r="AB307" s="34"/>
      <c r="AC307" s="34"/>
      <c r="AD307" s="34"/>
      <c r="AE307" s="34"/>
      <c r="AR307" s="199" t="s">
        <v>169</v>
      </c>
      <c r="AT307" s="199" t="s">
        <v>165</v>
      </c>
      <c r="AU307" s="199" t="s">
        <v>88</v>
      </c>
      <c r="AY307" s="17" t="s">
        <v>163</v>
      </c>
      <c r="BE307" s="200">
        <f>IF(N307="základní",J307,0)</f>
        <v>0</v>
      </c>
      <c r="BF307" s="200">
        <f>IF(N307="snížená",J307,0)</f>
        <v>0</v>
      </c>
      <c r="BG307" s="200">
        <f>IF(N307="zákl. přenesená",J307,0)</f>
        <v>0</v>
      </c>
      <c r="BH307" s="200">
        <f>IF(N307="sníž. přenesená",J307,0)</f>
        <v>0</v>
      </c>
      <c r="BI307" s="200">
        <f>IF(N307="nulová",J307,0)</f>
        <v>0</v>
      </c>
      <c r="BJ307" s="17" t="s">
        <v>86</v>
      </c>
      <c r="BK307" s="200">
        <f>ROUND(I307*H307,2)</f>
        <v>0</v>
      </c>
      <c r="BL307" s="17" t="s">
        <v>169</v>
      </c>
      <c r="BM307" s="199" t="s">
        <v>445</v>
      </c>
    </row>
    <row r="308" spans="1:65" s="2" customFormat="1" ht="16.5" customHeight="1">
      <c r="A308" s="34"/>
      <c r="B308" s="35"/>
      <c r="C308" s="187" t="s">
        <v>442</v>
      </c>
      <c r="D308" s="187" t="s">
        <v>165</v>
      </c>
      <c r="E308" s="188" t="s">
        <v>447</v>
      </c>
      <c r="F308" s="189" t="s">
        <v>448</v>
      </c>
      <c r="G308" s="190" t="s">
        <v>168</v>
      </c>
      <c r="H308" s="191">
        <v>77.599999999999994</v>
      </c>
      <c r="I308" s="192"/>
      <c r="J308" s="193">
        <f>ROUND(I308*H308,2)</f>
        <v>0</v>
      </c>
      <c r="K308" s="194"/>
      <c r="L308" s="39"/>
      <c r="M308" s="195" t="s">
        <v>1</v>
      </c>
      <c r="N308" s="196" t="s">
        <v>43</v>
      </c>
      <c r="O308" s="71"/>
      <c r="P308" s="197">
        <f>O308*H308</f>
        <v>0</v>
      </c>
      <c r="Q308" s="197">
        <v>0</v>
      </c>
      <c r="R308" s="197">
        <f>Q308*H308</f>
        <v>0</v>
      </c>
      <c r="S308" s="197">
        <v>6.3E-2</v>
      </c>
      <c r="T308" s="198">
        <f>S308*H308</f>
        <v>4.8887999999999998</v>
      </c>
      <c r="U308" s="34"/>
      <c r="V308" s="34"/>
      <c r="W308" s="34"/>
      <c r="X308" s="34"/>
      <c r="Y308" s="34"/>
      <c r="Z308" s="34"/>
      <c r="AA308" s="34"/>
      <c r="AB308" s="34"/>
      <c r="AC308" s="34"/>
      <c r="AD308" s="34"/>
      <c r="AE308" s="34"/>
      <c r="AR308" s="199" t="s">
        <v>169</v>
      </c>
      <c r="AT308" s="199" t="s">
        <v>165</v>
      </c>
      <c r="AU308" s="199" t="s">
        <v>88</v>
      </c>
      <c r="AY308" s="17" t="s">
        <v>163</v>
      </c>
      <c r="BE308" s="200">
        <f>IF(N308="základní",J308,0)</f>
        <v>0</v>
      </c>
      <c r="BF308" s="200">
        <f>IF(N308="snížená",J308,0)</f>
        <v>0</v>
      </c>
      <c r="BG308" s="200">
        <f>IF(N308="zákl. přenesená",J308,0)</f>
        <v>0</v>
      </c>
      <c r="BH308" s="200">
        <f>IF(N308="sníž. přenesená",J308,0)</f>
        <v>0</v>
      </c>
      <c r="BI308" s="200">
        <f>IF(N308="nulová",J308,0)</f>
        <v>0</v>
      </c>
      <c r="BJ308" s="17" t="s">
        <v>86</v>
      </c>
      <c r="BK308" s="200">
        <f>ROUND(I308*H308,2)</f>
        <v>0</v>
      </c>
      <c r="BL308" s="17" t="s">
        <v>169</v>
      </c>
      <c r="BM308" s="199" t="s">
        <v>449</v>
      </c>
    </row>
    <row r="309" spans="1:65" s="13" customFormat="1" ht="11.25">
      <c r="B309" s="201"/>
      <c r="C309" s="202"/>
      <c r="D309" s="203" t="s">
        <v>171</v>
      </c>
      <c r="E309" s="204" t="s">
        <v>1</v>
      </c>
      <c r="F309" s="205" t="s">
        <v>1527</v>
      </c>
      <c r="G309" s="202"/>
      <c r="H309" s="206">
        <v>77.599999999999994</v>
      </c>
      <c r="I309" s="207"/>
      <c r="J309" s="202"/>
      <c r="K309" s="202"/>
      <c r="L309" s="208"/>
      <c r="M309" s="209"/>
      <c r="N309" s="210"/>
      <c r="O309" s="210"/>
      <c r="P309" s="210"/>
      <c r="Q309" s="210"/>
      <c r="R309" s="210"/>
      <c r="S309" s="210"/>
      <c r="T309" s="211"/>
      <c r="AT309" s="212" t="s">
        <v>171</v>
      </c>
      <c r="AU309" s="212" t="s">
        <v>88</v>
      </c>
      <c r="AV309" s="13" t="s">
        <v>88</v>
      </c>
      <c r="AW309" s="13" t="s">
        <v>34</v>
      </c>
      <c r="AX309" s="13" t="s">
        <v>86</v>
      </c>
      <c r="AY309" s="212" t="s">
        <v>163</v>
      </c>
    </row>
    <row r="310" spans="1:65" s="2" customFormat="1" ht="24.2" customHeight="1">
      <c r="A310" s="34"/>
      <c r="B310" s="35"/>
      <c r="C310" s="187" t="s">
        <v>446</v>
      </c>
      <c r="D310" s="187" t="s">
        <v>165</v>
      </c>
      <c r="E310" s="188" t="s">
        <v>452</v>
      </c>
      <c r="F310" s="189" t="s">
        <v>453</v>
      </c>
      <c r="G310" s="190" t="s">
        <v>168</v>
      </c>
      <c r="H310" s="191">
        <v>1119.69</v>
      </c>
      <c r="I310" s="192"/>
      <c r="J310" s="193">
        <f>ROUND(I310*H310,2)</f>
        <v>0</v>
      </c>
      <c r="K310" s="194"/>
      <c r="L310" s="39"/>
      <c r="M310" s="195" t="s">
        <v>1</v>
      </c>
      <c r="N310" s="196" t="s">
        <v>43</v>
      </c>
      <c r="O310" s="71"/>
      <c r="P310" s="197">
        <f>O310*H310</f>
        <v>0</v>
      </c>
      <c r="Q310" s="197">
        <v>0</v>
      </c>
      <c r="R310" s="197">
        <f>Q310*H310</f>
        <v>0</v>
      </c>
      <c r="S310" s="197">
        <v>0.02</v>
      </c>
      <c r="T310" s="198">
        <f>S310*H310</f>
        <v>22.393800000000002</v>
      </c>
      <c r="U310" s="34"/>
      <c r="V310" s="34"/>
      <c r="W310" s="34"/>
      <c r="X310" s="34"/>
      <c r="Y310" s="34"/>
      <c r="Z310" s="34"/>
      <c r="AA310" s="34"/>
      <c r="AB310" s="34"/>
      <c r="AC310" s="34"/>
      <c r="AD310" s="34"/>
      <c r="AE310" s="34"/>
      <c r="AR310" s="199" t="s">
        <v>169</v>
      </c>
      <c r="AT310" s="199" t="s">
        <v>165</v>
      </c>
      <c r="AU310" s="199" t="s">
        <v>88</v>
      </c>
      <c r="AY310" s="17" t="s">
        <v>163</v>
      </c>
      <c r="BE310" s="200">
        <f>IF(N310="základní",J310,0)</f>
        <v>0</v>
      </c>
      <c r="BF310" s="200">
        <f>IF(N310="snížená",J310,0)</f>
        <v>0</v>
      </c>
      <c r="BG310" s="200">
        <f>IF(N310="zákl. přenesená",J310,0)</f>
        <v>0</v>
      </c>
      <c r="BH310" s="200">
        <f>IF(N310="sníž. přenesená",J310,0)</f>
        <v>0</v>
      </c>
      <c r="BI310" s="200">
        <f>IF(N310="nulová",J310,0)</f>
        <v>0</v>
      </c>
      <c r="BJ310" s="17" t="s">
        <v>86</v>
      </c>
      <c r="BK310" s="200">
        <f>ROUND(I310*H310,2)</f>
        <v>0</v>
      </c>
      <c r="BL310" s="17" t="s">
        <v>169</v>
      </c>
      <c r="BM310" s="199" t="s">
        <v>454</v>
      </c>
    </row>
    <row r="311" spans="1:65" s="2" customFormat="1" ht="24.2" customHeight="1">
      <c r="A311" s="34"/>
      <c r="B311" s="35"/>
      <c r="C311" s="187" t="s">
        <v>451</v>
      </c>
      <c r="D311" s="187" t="s">
        <v>165</v>
      </c>
      <c r="E311" s="188" t="s">
        <v>456</v>
      </c>
      <c r="F311" s="189" t="s">
        <v>457</v>
      </c>
      <c r="G311" s="190" t="s">
        <v>168</v>
      </c>
      <c r="H311" s="191">
        <v>217</v>
      </c>
      <c r="I311" s="192"/>
      <c r="J311" s="193">
        <f>ROUND(I311*H311,2)</f>
        <v>0</v>
      </c>
      <c r="K311" s="194"/>
      <c r="L311" s="39"/>
      <c r="M311" s="195" t="s">
        <v>1</v>
      </c>
      <c r="N311" s="196" t="s">
        <v>43</v>
      </c>
      <c r="O311" s="71"/>
      <c r="P311" s="197">
        <f>O311*H311</f>
        <v>0</v>
      </c>
      <c r="Q311" s="197">
        <v>0</v>
      </c>
      <c r="R311" s="197">
        <f>Q311*H311</f>
        <v>0</v>
      </c>
      <c r="S311" s="197">
        <v>6.8000000000000005E-2</v>
      </c>
      <c r="T311" s="198">
        <f>S311*H311</f>
        <v>14.756</v>
      </c>
      <c r="U311" s="34"/>
      <c r="V311" s="34"/>
      <c r="W311" s="34"/>
      <c r="X311" s="34"/>
      <c r="Y311" s="34"/>
      <c r="Z311" s="34"/>
      <c r="AA311" s="34"/>
      <c r="AB311" s="34"/>
      <c r="AC311" s="34"/>
      <c r="AD311" s="34"/>
      <c r="AE311" s="34"/>
      <c r="AR311" s="199" t="s">
        <v>169</v>
      </c>
      <c r="AT311" s="199" t="s">
        <v>165</v>
      </c>
      <c r="AU311" s="199" t="s">
        <v>88</v>
      </c>
      <c r="AY311" s="17" t="s">
        <v>163</v>
      </c>
      <c r="BE311" s="200">
        <f>IF(N311="základní",J311,0)</f>
        <v>0</v>
      </c>
      <c r="BF311" s="200">
        <f>IF(N311="snížená",J311,0)</f>
        <v>0</v>
      </c>
      <c r="BG311" s="200">
        <f>IF(N311="zákl. přenesená",J311,0)</f>
        <v>0</v>
      </c>
      <c r="BH311" s="200">
        <f>IF(N311="sníž. přenesená",J311,0)</f>
        <v>0</v>
      </c>
      <c r="BI311" s="200">
        <f>IF(N311="nulová",J311,0)</f>
        <v>0</v>
      </c>
      <c r="BJ311" s="17" t="s">
        <v>86</v>
      </c>
      <c r="BK311" s="200">
        <f>ROUND(I311*H311,2)</f>
        <v>0</v>
      </c>
      <c r="BL311" s="17" t="s">
        <v>169</v>
      </c>
      <c r="BM311" s="199" t="s">
        <v>458</v>
      </c>
    </row>
    <row r="312" spans="1:65" s="2" customFormat="1" ht="33" customHeight="1">
      <c r="A312" s="34"/>
      <c r="B312" s="35"/>
      <c r="C312" s="187" t="s">
        <v>455</v>
      </c>
      <c r="D312" s="187" t="s">
        <v>165</v>
      </c>
      <c r="E312" s="188" t="s">
        <v>460</v>
      </c>
      <c r="F312" s="189" t="s">
        <v>461</v>
      </c>
      <c r="G312" s="190" t="s">
        <v>397</v>
      </c>
      <c r="H312" s="191">
        <v>1</v>
      </c>
      <c r="I312" s="192"/>
      <c r="J312" s="193">
        <f>ROUND(I312*H312,2)</f>
        <v>0</v>
      </c>
      <c r="K312" s="194"/>
      <c r="L312" s="39"/>
      <c r="M312" s="195" t="s">
        <v>1</v>
      </c>
      <c r="N312" s="196" t="s">
        <v>43</v>
      </c>
      <c r="O312" s="71"/>
      <c r="P312" s="197">
        <f>O312*H312</f>
        <v>0</v>
      </c>
      <c r="Q312" s="197">
        <v>0</v>
      </c>
      <c r="R312" s="197">
        <f>Q312*H312</f>
        <v>0</v>
      </c>
      <c r="S312" s="197">
        <v>6.8000000000000005E-2</v>
      </c>
      <c r="T312" s="198">
        <f>S312*H312</f>
        <v>6.8000000000000005E-2</v>
      </c>
      <c r="U312" s="34"/>
      <c r="V312" s="34"/>
      <c r="W312" s="34"/>
      <c r="X312" s="34"/>
      <c r="Y312" s="34"/>
      <c r="Z312" s="34"/>
      <c r="AA312" s="34"/>
      <c r="AB312" s="34"/>
      <c r="AC312" s="34"/>
      <c r="AD312" s="34"/>
      <c r="AE312" s="34"/>
      <c r="AR312" s="199" t="s">
        <v>169</v>
      </c>
      <c r="AT312" s="199" t="s">
        <v>165</v>
      </c>
      <c r="AU312" s="199" t="s">
        <v>88</v>
      </c>
      <c r="AY312" s="17" t="s">
        <v>163</v>
      </c>
      <c r="BE312" s="200">
        <f>IF(N312="základní",J312,0)</f>
        <v>0</v>
      </c>
      <c r="BF312" s="200">
        <f>IF(N312="snížená",J312,0)</f>
        <v>0</v>
      </c>
      <c r="BG312" s="200">
        <f>IF(N312="zákl. přenesená",J312,0)</f>
        <v>0</v>
      </c>
      <c r="BH312" s="200">
        <f>IF(N312="sníž. přenesená",J312,0)</f>
        <v>0</v>
      </c>
      <c r="BI312" s="200">
        <f>IF(N312="nulová",J312,0)</f>
        <v>0</v>
      </c>
      <c r="BJ312" s="17" t="s">
        <v>86</v>
      </c>
      <c r="BK312" s="200">
        <f>ROUND(I312*H312,2)</f>
        <v>0</v>
      </c>
      <c r="BL312" s="17" t="s">
        <v>169</v>
      </c>
      <c r="BM312" s="199" t="s">
        <v>462</v>
      </c>
    </row>
    <row r="313" spans="1:65" s="2" customFormat="1" ht="49.15" customHeight="1">
      <c r="A313" s="34"/>
      <c r="B313" s="35"/>
      <c r="C313" s="187" t="s">
        <v>459</v>
      </c>
      <c r="D313" s="187" t="s">
        <v>165</v>
      </c>
      <c r="E313" s="188" t="s">
        <v>464</v>
      </c>
      <c r="F313" s="189" t="s">
        <v>465</v>
      </c>
      <c r="G313" s="190" t="s">
        <v>204</v>
      </c>
      <c r="H313" s="191">
        <v>27</v>
      </c>
      <c r="I313" s="192"/>
      <c r="J313" s="193">
        <f>ROUND(I313*H313,2)</f>
        <v>0</v>
      </c>
      <c r="K313" s="194"/>
      <c r="L313" s="39"/>
      <c r="M313" s="195" t="s">
        <v>1</v>
      </c>
      <c r="N313" s="196" t="s">
        <v>43</v>
      </c>
      <c r="O313" s="71"/>
      <c r="P313" s="197">
        <f>O313*H313</f>
        <v>0</v>
      </c>
      <c r="Q313" s="197">
        <v>0</v>
      </c>
      <c r="R313" s="197">
        <f>Q313*H313</f>
        <v>0</v>
      </c>
      <c r="S313" s="197">
        <v>0</v>
      </c>
      <c r="T313" s="198">
        <f>S313*H313</f>
        <v>0</v>
      </c>
      <c r="U313" s="34"/>
      <c r="V313" s="34"/>
      <c r="W313" s="34"/>
      <c r="X313" s="34"/>
      <c r="Y313" s="34"/>
      <c r="Z313" s="34"/>
      <c r="AA313" s="34"/>
      <c r="AB313" s="34"/>
      <c r="AC313" s="34"/>
      <c r="AD313" s="34"/>
      <c r="AE313" s="34"/>
      <c r="AR313" s="199" t="s">
        <v>169</v>
      </c>
      <c r="AT313" s="199" t="s">
        <v>165</v>
      </c>
      <c r="AU313" s="199" t="s">
        <v>88</v>
      </c>
      <c r="AY313" s="17" t="s">
        <v>163</v>
      </c>
      <c r="BE313" s="200">
        <f>IF(N313="základní",J313,0)</f>
        <v>0</v>
      </c>
      <c r="BF313" s="200">
        <f>IF(N313="snížená",J313,0)</f>
        <v>0</v>
      </c>
      <c r="BG313" s="200">
        <f>IF(N313="zákl. přenesená",J313,0)</f>
        <v>0</v>
      </c>
      <c r="BH313" s="200">
        <f>IF(N313="sníž. přenesená",J313,0)</f>
        <v>0</v>
      </c>
      <c r="BI313" s="200">
        <f>IF(N313="nulová",J313,0)</f>
        <v>0</v>
      </c>
      <c r="BJ313" s="17" t="s">
        <v>86</v>
      </c>
      <c r="BK313" s="200">
        <f>ROUND(I313*H313,2)</f>
        <v>0</v>
      </c>
      <c r="BL313" s="17" t="s">
        <v>169</v>
      </c>
      <c r="BM313" s="199" t="s">
        <v>466</v>
      </c>
    </row>
    <row r="314" spans="1:65" s="13" customFormat="1" ht="11.25">
      <c r="B314" s="201"/>
      <c r="C314" s="202"/>
      <c r="D314" s="203" t="s">
        <v>171</v>
      </c>
      <c r="E314" s="204" t="s">
        <v>1</v>
      </c>
      <c r="F314" s="205" t="s">
        <v>467</v>
      </c>
      <c r="G314" s="202"/>
      <c r="H314" s="206">
        <v>27</v>
      </c>
      <c r="I314" s="207"/>
      <c r="J314" s="202"/>
      <c r="K314" s="202"/>
      <c r="L314" s="208"/>
      <c r="M314" s="209"/>
      <c r="N314" s="210"/>
      <c r="O314" s="210"/>
      <c r="P314" s="210"/>
      <c r="Q314" s="210"/>
      <c r="R314" s="210"/>
      <c r="S314" s="210"/>
      <c r="T314" s="211"/>
      <c r="AT314" s="212" t="s">
        <v>171</v>
      </c>
      <c r="AU314" s="212" t="s">
        <v>88</v>
      </c>
      <c r="AV314" s="13" t="s">
        <v>88</v>
      </c>
      <c r="AW314" s="13" t="s">
        <v>34</v>
      </c>
      <c r="AX314" s="13" t="s">
        <v>86</v>
      </c>
      <c r="AY314" s="212" t="s">
        <v>163</v>
      </c>
    </row>
    <row r="315" spans="1:65" s="2" customFormat="1" ht="24.2" customHeight="1">
      <c r="A315" s="34"/>
      <c r="B315" s="35"/>
      <c r="C315" s="187" t="s">
        <v>463</v>
      </c>
      <c r="D315" s="187" t="s">
        <v>165</v>
      </c>
      <c r="E315" s="188" t="s">
        <v>469</v>
      </c>
      <c r="F315" s="189" t="s">
        <v>470</v>
      </c>
      <c r="G315" s="190" t="s">
        <v>204</v>
      </c>
      <c r="H315" s="191">
        <v>1</v>
      </c>
      <c r="I315" s="192"/>
      <c r="J315" s="193">
        <f>ROUND(I315*H315,2)</f>
        <v>0</v>
      </c>
      <c r="K315" s="194"/>
      <c r="L315" s="39"/>
      <c r="M315" s="195" t="s">
        <v>1</v>
      </c>
      <c r="N315" s="196" t="s">
        <v>43</v>
      </c>
      <c r="O315" s="71"/>
      <c r="P315" s="197">
        <f>O315*H315</f>
        <v>0</v>
      </c>
      <c r="Q315" s="197">
        <v>0</v>
      </c>
      <c r="R315" s="197">
        <f>Q315*H315</f>
        <v>0</v>
      </c>
      <c r="S315" s="197">
        <v>0</v>
      </c>
      <c r="T315" s="198">
        <f>S315*H315</f>
        <v>0</v>
      </c>
      <c r="U315" s="34"/>
      <c r="V315" s="34"/>
      <c r="W315" s="34"/>
      <c r="X315" s="34"/>
      <c r="Y315" s="34"/>
      <c r="Z315" s="34"/>
      <c r="AA315" s="34"/>
      <c r="AB315" s="34"/>
      <c r="AC315" s="34"/>
      <c r="AD315" s="34"/>
      <c r="AE315" s="34"/>
      <c r="AR315" s="199" t="s">
        <v>169</v>
      </c>
      <c r="AT315" s="199" t="s">
        <v>165</v>
      </c>
      <c r="AU315" s="199" t="s">
        <v>88</v>
      </c>
      <c r="AY315" s="17" t="s">
        <v>163</v>
      </c>
      <c r="BE315" s="200">
        <f>IF(N315="základní",J315,0)</f>
        <v>0</v>
      </c>
      <c r="BF315" s="200">
        <f>IF(N315="snížená",J315,0)</f>
        <v>0</v>
      </c>
      <c r="BG315" s="200">
        <f>IF(N315="zákl. přenesená",J315,0)</f>
        <v>0</v>
      </c>
      <c r="BH315" s="200">
        <f>IF(N315="sníž. přenesená",J315,0)</f>
        <v>0</v>
      </c>
      <c r="BI315" s="200">
        <f>IF(N315="nulová",J315,0)</f>
        <v>0</v>
      </c>
      <c r="BJ315" s="17" t="s">
        <v>86</v>
      </c>
      <c r="BK315" s="200">
        <f>ROUND(I315*H315,2)</f>
        <v>0</v>
      </c>
      <c r="BL315" s="17" t="s">
        <v>169</v>
      </c>
      <c r="BM315" s="199" t="s">
        <v>471</v>
      </c>
    </row>
    <row r="316" spans="1:65" s="12" customFormat="1" ht="22.9" customHeight="1">
      <c r="B316" s="171"/>
      <c r="C316" s="172"/>
      <c r="D316" s="173" t="s">
        <v>77</v>
      </c>
      <c r="E316" s="185" t="s">
        <v>472</v>
      </c>
      <c r="F316" s="185" t="s">
        <v>473</v>
      </c>
      <c r="G316" s="172"/>
      <c r="H316" s="172"/>
      <c r="I316" s="175"/>
      <c r="J316" s="186">
        <f>BK316</f>
        <v>0</v>
      </c>
      <c r="K316" s="172"/>
      <c r="L316" s="177"/>
      <c r="M316" s="178"/>
      <c r="N316" s="179"/>
      <c r="O316" s="179"/>
      <c r="P316" s="180">
        <f>SUM(P317:P329)</f>
        <v>0</v>
      </c>
      <c r="Q316" s="179"/>
      <c r="R316" s="180">
        <f>SUM(R317:R329)</f>
        <v>0</v>
      </c>
      <c r="S316" s="179"/>
      <c r="T316" s="181">
        <f>SUM(T317:T329)</f>
        <v>0</v>
      </c>
      <c r="AR316" s="182" t="s">
        <v>86</v>
      </c>
      <c r="AT316" s="183" t="s">
        <v>77</v>
      </c>
      <c r="AU316" s="183" t="s">
        <v>86</v>
      </c>
      <c r="AY316" s="182" t="s">
        <v>163</v>
      </c>
      <c r="BK316" s="184">
        <f>SUM(BK317:BK329)</f>
        <v>0</v>
      </c>
    </row>
    <row r="317" spans="1:65" s="2" customFormat="1" ht="24.2" customHeight="1">
      <c r="A317" s="34"/>
      <c r="B317" s="35"/>
      <c r="C317" s="187" t="s">
        <v>468</v>
      </c>
      <c r="D317" s="187" t="s">
        <v>165</v>
      </c>
      <c r="E317" s="188" t="s">
        <v>1528</v>
      </c>
      <c r="F317" s="189" t="s">
        <v>1529</v>
      </c>
      <c r="G317" s="190" t="s">
        <v>477</v>
      </c>
      <c r="H317" s="191">
        <v>334.57900000000001</v>
      </c>
      <c r="I317" s="192"/>
      <c r="J317" s="193">
        <f>ROUND(I317*H317,2)</f>
        <v>0</v>
      </c>
      <c r="K317" s="194"/>
      <c r="L317" s="39"/>
      <c r="M317" s="195" t="s">
        <v>1</v>
      </c>
      <c r="N317" s="196" t="s">
        <v>43</v>
      </c>
      <c r="O317" s="71"/>
      <c r="P317" s="197">
        <f>O317*H317</f>
        <v>0</v>
      </c>
      <c r="Q317" s="197">
        <v>0</v>
      </c>
      <c r="R317" s="197">
        <f>Q317*H317</f>
        <v>0</v>
      </c>
      <c r="S317" s="197">
        <v>0</v>
      </c>
      <c r="T317" s="198">
        <f>S317*H317</f>
        <v>0</v>
      </c>
      <c r="U317" s="34"/>
      <c r="V317" s="34"/>
      <c r="W317" s="34"/>
      <c r="X317" s="34"/>
      <c r="Y317" s="34"/>
      <c r="Z317" s="34"/>
      <c r="AA317" s="34"/>
      <c r="AB317" s="34"/>
      <c r="AC317" s="34"/>
      <c r="AD317" s="34"/>
      <c r="AE317" s="34"/>
      <c r="AR317" s="199" t="s">
        <v>169</v>
      </c>
      <c r="AT317" s="199" t="s">
        <v>165</v>
      </c>
      <c r="AU317" s="199" t="s">
        <v>88</v>
      </c>
      <c r="AY317" s="17" t="s">
        <v>163</v>
      </c>
      <c r="BE317" s="200">
        <f>IF(N317="základní",J317,0)</f>
        <v>0</v>
      </c>
      <c r="BF317" s="200">
        <f>IF(N317="snížená",J317,0)</f>
        <v>0</v>
      </c>
      <c r="BG317" s="200">
        <f>IF(N317="zákl. přenesená",J317,0)</f>
        <v>0</v>
      </c>
      <c r="BH317" s="200">
        <f>IF(N317="sníž. přenesená",J317,0)</f>
        <v>0</v>
      </c>
      <c r="BI317" s="200">
        <f>IF(N317="nulová",J317,0)</f>
        <v>0</v>
      </c>
      <c r="BJ317" s="17" t="s">
        <v>86</v>
      </c>
      <c r="BK317" s="200">
        <f>ROUND(I317*H317,2)</f>
        <v>0</v>
      </c>
      <c r="BL317" s="17" t="s">
        <v>169</v>
      </c>
      <c r="BM317" s="199" t="s">
        <v>1530</v>
      </c>
    </row>
    <row r="318" spans="1:65" s="2" customFormat="1" ht="24.2" customHeight="1">
      <c r="A318" s="34"/>
      <c r="B318" s="35"/>
      <c r="C318" s="187" t="s">
        <v>474</v>
      </c>
      <c r="D318" s="187" t="s">
        <v>165</v>
      </c>
      <c r="E318" s="188" t="s">
        <v>480</v>
      </c>
      <c r="F318" s="189" t="s">
        <v>481</v>
      </c>
      <c r="G318" s="190" t="s">
        <v>477</v>
      </c>
      <c r="H318" s="191">
        <v>334.57900000000001</v>
      </c>
      <c r="I318" s="192"/>
      <c r="J318" s="193">
        <f>ROUND(I318*H318,2)</f>
        <v>0</v>
      </c>
      <c r="K318" s="194"/>
      <c r="L318" s="39"/>
      <c r="M318" s="195" t="s">
        <v>1</v>
      </c>
      <c r="N318" s="196" t="s">
        <v>43</v>
      </c>
      <c r="O318" s="71"/>
      <c r="P318" s="197">
        <f>O318*H318</f>
        <v>0</v>
      </c>
      <c r="Q318" s="197">
        <v>0</v>
      </c>
      <c r="R318" s="197">
        <f>Q318*H318</f>
        <v>0</v>
      </c>
      <c r="S318" s="197">
        <v>0</v>
      </c>
      <c r="T318" s="198">
        <f>S318*H318</f>
        <v>0</v>
      </c>
      <c r="U318" s="34"/>
      <c r="V318" s="34"/>
      <c r="W318" s="34"/>
      <c r="X318" s="34"/>
      <c r="Y318" s="34"/>
      <c r="Z318" s="34"/>
      <c r="AA318" s="34"/>
      <c r="AB318" s="34"/>
      <c r="AC318" s="34"/>
      <c r="AD318" s="34"/>
      <c r="AE318" s="34"/>
      <c r="AR318" s="199" t="s">
        <v>169</v>
      </c>
      <c r="AT318" s="199" t="s">
        <v>165</v>
      </c>
      <c r="AU318" s="199" t="s">
        <v>88</v>
      </c>
      <c r="AY318" s="17" t="s">
        <v>163</v>
      </c>
      <c r="BE318" s="200">
        <f>IF(N318="základní",J318,0)</f>
        <v>0</v>
      </c>
      <c r="BF318" s="200">
        <f>IF(N318="snížená",J318,0)</f>
        <v>0</v>
      </c>
      <c r="BG318" s="200">
        <f>IF(N318="zákl. přenesená",J318,0)</f>
        <v>0</v>
      </c>
      <c r="BH318" s="200">
        <f>IF(N318="sníž. přenesená",J318,0)</f>
        <v>0</v>
      </c>
      <c r="BI318" s="200">
        <f>IF(N318="nulová",J318,0)</f>
        <v>0</v>
      </c>
      <c r="BJ318" s="17" t="s">
        <v>86</v>
      </c>
      <c r="BK318" s="200">
        <f>ROUND(I318*H318,2)</f>
        <v>0</v>
      </c>
      <c r="BL318" s="17" t="s">
        <v>169</v>
      </c>
      <c r="BM318" s="199" t="s">
        <v>482</v>
      </c>
    </row>
    <row r="319" spans="1:65" s="2" customFormat="1" ht="24.2" customHeight="1">
      <c r="A319" s="34"/>
      <c r="B319" s="35"/>
      <c r="C319" s="187" t="s">
        <v>479</v>
      </c>
      <c r="D319" s="187" t="s">
        <v>165</v>
      </c>
      <c r="E319" s="188" t="s">
        <v>484</v>
      </c>
      <c r="F319" s="189" t="s">
        <v>485</v>
      </c>
      <c r="G319" s="190" t="s">
        <v>477</v>
      </c>
      <c r="H319" s="191">
        <v>6357.0010000000002</v>
      </c>
      <c r="I319" s="192"/>
      <c r="J319" s="193">
        <f>ROUND(I319*H319,2)</f>
        <v>0</v>
      </c>
      <c r="K319" s="194"/>
      <c r="L319" s="39"/>
      <c r="M319" s="195" t="s">
        <v>1</v>
      </c>
      <c r="N319" s="196" t="s">
        <v>43</v>
      </c>
      <c r="O319" s="71"/>
      <c r="P319" s="197">
        <f>O319*H319</f>
        <v>0</v>
      </c>
      <c r="Q319" s="197">
        <v>0</v>
      </c>
      <c r="R319" s="197">
        <f>Q319*H319</f>
        <v>0</v>
      </c>
      <c r="S319" s="197">
        <v>0</v>
      </c>
      <c r="T319" s="198">
        <f>S319*H319</f>
        <v>0</v>
      </c>
      <c r="U319" s="34"/>
      <c r="V319" s="34"/>
      <c r="W319" s="34"/>
      <c r="X319" s="34"/>
      <c r="Y319" s="34"/>
      <c r="Z319" s="34"/>
      <c r="AA319" s="34"/>
      <c r="AB319" s="34"/>
      <c r="AC319" s="34"/>
      <c r="AD319" s="34"/>
      <c r="AE319" s="34"/>
      <c r="AR319" s="199" t="s">
        <v>169</v>
      </c>
      <c r="AT319" s="199" t="s">
        <v>165</v>
      </c>
      <c r="AU319" s="199" t="s">
        <v>88</v>
      </c>
      <c r="AY319" s="17" t="s">
        <v>163</v>
      </c>
      <c r="BE319" s="200">
        <f>IF(N319="základní",J319,0)</f>
        <v>0</v>
      </c>
      <c r="BF319" s="200">
        <f>IF(N319="snížená",J319,0)</f>
        <v>0</v>
      </c>
      <c r="BG319" s="200">
        <f>IF(N319="zákl. přenesená",J319,0)</f>
        <v>0</v>
      </c>
      <c r="BH319" s="200">
        <f>IF(N319="sníž. přenesená",J319,0)</f>
        <v>0</v>
      </c>
      <c r="BI319" s="200">
        <f>IF(N319="nulová",J319,0)</f>
        <v>0</v>
      </c>
      <c r="BJ319" s="17" t="s">
        <v>86</v>
      </c>
      <c r="BK319" s="200">
        <f>ROUND(I319*H319,2)</f>
        <v>0</v>
      </c>
      <c r="BL319" s="17" t="s">
        <v>169</v>
      </c>
      <c r="BM319" s="199" t="s">
        <v>486</v>
      </c>
    </row>
    <row r="320" spans="1:65" s="13" customFormat="1" ht="11.25">
      <c r="B320" s="201"/>
      <c r="C320" s="202"/>
      <c r="D320" s="203" t="s">
        <v>171</v>
      </c>
      <c r="E320" s="202"/>
      <c r="F320" s="205" t="s">
        <v>1531</v>
      </c>
      <c r="G320" s="202"/>
      <c r="H320" s="206">
        <v>6357.0010000000002</v>
      </c>
      <c r="I320" s="207"/>
      <c r="J320" s="202"/>
      <c r="K320" s="202"/>
      <c r="L320" s="208"/>
      <c r="M320" s="209"/>
      <c r="N320" s="210"/>
      <c r="O320" s="210"/>
      <c r="P320" s="210"/>
      <c r="Q320" s="210"/>
      <c r="R320" s="210"/>
      <c r="S320" s="210"/>
      <c r="T320" s="211"/>
      <c r="AT320" s="212" t="s">
        <v>171</v>
      </c>
      <c r="AU320" s="212" t="s">
        <v>88</v>
      </c>
      <c r="AV320" s="13" t="s">
        <v>88</v>
      </c>
      <c r="AW320" s="13" t="s">
        <v>4</v>
      </c>
      <c r="AX320" s="13" t="s">
        <v>86</v>
      </c>
      <c r="AY320" s="212" t="s">
        <v>163</v>
      </c>
    </row>
    <row r="321" spans="1:65" s="2" customFormat="1" ht="24.2" customHeight="1">
      <c r="A321" s="34"/>
      <c r="B321" s="35"/>
      <c r="C321" s="187" t="s">
        <v>483</v>
      </c>
      <c r="D321" s="187" t="s">
        <v>165</v>
      </c>
      <c r="E321" s="188" t="s">
        <v>489</v>
      </c>
      <c r="F321" s="189" t="s">
        <v>490</v>
      </c>
      <c r="G321" s="190" t="s">
        <v>477</v>
      </c>
      <c r="H321" s="191">
        <v>9.0269999999999992</v>
      </c>
      <c r="I321" s="192"/>
      <c r="J321" s="193">
        <f>ROUND(I321*H321,2)</f>
        <v>0</v>
      </c>
      <c r="K321" s="194"/>
      <c r="L321" s="39"/>
      <c r="M321" s="195" t="s">
        <v>1</v>
      </c>
      <c r="N321" s="196" t="s">
        <v>43</v>
      </c>
      <c r="O321" s="71"/>
      <c r="P321" s="197">
        <f>O321*H321</f>
        <v>0</v>
      </c>
      <c r="Q321" s="197">
        <v>0</v>
      </c>
      <c r="R321" s="197">
        <f>Q321*H321</f>
        <v>0</v>
      </c>
      <c r="S321" s="197">
        <v>0</v>
      </c>
      <c r="T321" s="198">
        <f>S321*H321</f>
        <v>0</v>
      </c>
      <c r="U321" s="34"/>
      <c r="V321" s="34"/>
      <c r="W321" s="34"/>
      <c r="X321" s="34"/>
      <c r="Y321" s="34"/>
      <c r="Z321" s="34"/>
      <c r="AA321" s="34"/>
      <c r="AB321" s="34"/>
      <c r="AC321" s="34"/>
      <c r="AD321" s="34"/>
      <c r="AE321" s="34"/>
      <c r="AR321" s="199" t="s">
        <v>169</v>
      </c>
      <c r="AT321" s="199" t="s">
        <v>165</v>
      </c>
      <c r="AU321" s="199" t="s">
        <v>88</v>
      </c>
      <c r="AY321" s="17" t="s">
        <v>163</v>
      </c>
      <c r="BE321" s="200">
        <f>IF(N321="základní",J321,0)</f>
        <v>0</v>
      </c>
      <c r="BF321" s="200">
        <f>IF(N321="snížená",J321,0)</f>
        <v>0</v>
      </c>
      <c r="BG321" s="200">
        <f>IF(N321="zákl. přenesená",J321,0)</f>
        <v>0</v>
      </c>
      <c r="BH321" s="200">
        <f>IF(N321="sníž. přenesená",J321,0)</f>
        <v>0</v>
      </c>
      <c r="BI321" s="200">
        <f>IF(N321="nulová",J321,0)</f>
        <v>0</v>
      </c>
      <c r="BJ321" s="17" t="s">
        <v>86</v>
      </c>
      <c r="BK321" s="200">
        <f>ROUND(I321*H321,2)</f>
        <v>0</v>
      </c>
      <c r="BL321" s="17" t="s">
        <v>169</v>
      </c>
      <c r="BM321" s="199" t="s">
        <v>491</v>
      </c>
    </row>
    <row r="322" spans="1:65" s="2" customFormat="1" ht="78">
      <c r="A322" s="34"/>
      <c r="B322" s="35"/>
      <c r="C322" s="36"/>
      <c r="D322" s="203" t="s">
        <v>191</v>
      </c>
      <c r="E322" s="36"/>
      <c r="F322" s="224" t="s">
        <v>492</v>
      </c>
      <c r="G322" s="36"/>
      <c r="H322" s="36"/>
      <c r="I322" s="225"/>
      <c r="J322" s="36"/>
      <c r="K322" s="36"/>
      <c r="L322" s="39"/>
      <c r="M322" s="226"/>
      <c r="N322" s="227"/>
      <c r="O322" s="71"/>
      <c r="P322" s="71"/>
      <c r="Q322" s="71"/>
      <c r="R322" s="71"/>
      <c r="S322" s="71"/>
      <c r="T322" s="72"/>
      <c r="U322" s="34"/>
      <c r="V322" s="34"/>
      <c r="W322" s="34"/>
      <c r="X322" s="34"/>
      <c r="Y322" s="34"/>
      <c r="Z322" s="34"/>
      <c r="AA322" s="34"/>
      <c r="AB322" s="34"/>
      <c r="AC322" s="34"/>
      <c r="AD322" s="34"/>
      <c r="AE322" s="34"/>
      <c r="AT322" s="17" t="s">
        <v>191</v>
      </c>
      <c r="AU322" s="17" t="s">
        <v>88</v>
      </c>
    </row>
    <row r="323" spans="1:65" s="13" customFormat="1" ht="11.25">
      <c r="B323" s="201"/>
      <c r="C323" s="202"/>
      <c r="D323" s="203" t="s">
        <v>171</v>
      </c>
      <c r="E323" s="204" t="s">
        <v>1</v>
      </c>
      <c r="F323" s="205" t="s">
        <v>1532</v>
      </c>
      <c r="G323" s="202"/>
      <c r="H323" s="206">
        <v>9.0269999999999992</v>
      </c>
      <c r="I323" s="207"/>
      <c r="J323" s="202"/>
      <c r="K323" s="202"/>
      <c r="L323" s="208"/>
      <c r="M323" s="209"/>
      <c r="N323" s="210"/>
      <c r="O323" s="210"/>
      <c r="P323" s="210"/>
      <c r="Q323" s="210"/>
      <c r="R323" s="210"/>
      <c r="S323" s="210"/>
      <c r="T323" s="211"/>
      <c r="AT323" s="212" t="s">
        <v>171</v>
      </c>
      <c r="AU323" s="212" t="s">
        <v>88</v>
      </c>
      <c r="AV323" s="13" t="s">
        <v>88</v>
      </c>
      <c r="AW323" s="13" t="s">
        <v>34</v>
      </c>
      <c r="AX323" s="13" t="s">
        <v>86</v>
      </c>
      <c r="AY323" s="212" t="s">
        <v>163</v>
      </c>
    </row>
    <row r="324" spans="1:65" s="2" customFormat="1" ht="33" customHeight="1">
      <c r="A324" s="34"/>
      <c r="B324" s="35"/>
      <c r="C324" s="187" t="s">
        <v>488</v>
      </c>
      <c r="D324" s="187" t="s">
        <v>165</v>
      </c>
      <c r="E324" s="188" t="s">
        <v>495</v>
      </c>
      <c r="F324" s="189" t="s">
        <v>496</v>
      </c>
      <c r="G324" s="190" t="s">
        <v>477</v>
      </c>
      <c r="H324" s="191">
        <v>98.956000000000003</v>
      </c>
      <c r="I324" s="192"/>
      <c r="J324" s="193">
        <f>ROUND(I324*H324,2)</f>
        <v>0</v>
      </c>
      <c r="K324" s="194"/>
      <c r="L324" s="39"/>
      <c r="M324" s="195" t="s">
        <v>1</v>
      </c>
      <c r="N324" s="196" t="s">
        <v>43</v>
      </c>
      <c r="O324" s="71"/>
      <c r="P324" s="197">
        <f>O324*H324</f>
        <v>0</v>
      </c>
      <c r="Q324" s="197">
        <v>0</v>
      </c>
      <c r="R324" s="197">
        <f>Q324*H324</f>
        <v>0</v>
      </c>
      <c r="S324" s="197">
        <v>0</v>
      </c>
      <c r="T324" s="198">
        <f>S324*H324</f>
        <v>0</v>
      </c>
      <c r="U324" s="34"/>
      <c r="V324" s="34"/>
      <c r="W324" s="34"/>
      <c r="X324" s="34"/>
      <c r="Y324" s="34"/>
      <c r="Z324" s="34"/>
      <c r="AA324" s="34"/>
      <c r="AB324" s="34"/>
      <c r="AC324" s="34"/>
      <c r="AD324" s="34"/>
      <c r="AE324" s="34"/>
      <c r="AR324" s="199" t="s">
        <v>169</v>
      </c>
      <c r="AT324" s="199" t="s">
        <v>165</v>
      </c>
      <c r="AU324" s="199" t="s">
        <v>88</v>
      </c>
      <c r="AY324" s="17" t="s">
        <v>163</v>
      </c>
      <c r="BE324" s="200">
        <f>IF(N324="základní",J324,0)</f>
        <v>0</v>
      </c>
      <c r="BF324" s="200">
        <f>IF(N324="snížená",J324,0)</f>
        <v>0</v>
      </c>
      <c r="BG324" s="200">
        <f>IF(N324="zákl. přenesená",J324,0)</f>
        <v>0</v>
      </c>
      <c r="BH324" s="200">
        <f>IF(N324="sníž. přenesená",J324,0)</f>
        <v>0</v>
      </c>
      <c r="BI324" s="200">
        <f>IF(N324="nulová",J324,0)</f>
        <v>0</v>
      </c>
      <c r="BJ324" s="17" t="s">
        <v>86</v>
      </c>
      <c r="BK324" s="200">
        <f>ROUND(I324*H324,2)</f>
        <v>0</v>
      </c>
      <c r="BL324" s="17" t="s">
        <v>169</v>
      </c>
      <c r="BM324" s="199" t="s">
        <v>497</v>
      </c>
    </row>
    <row r="325" spans="1:65" s="2" customFormat="1" ht="33" customHeight="1">
      <c r="A325" s="34"/>
      <c r="B325" s="35"/>
      <c r="C325" s="187" t="s">
        <v>494</v>
      </c>
      <c r="D325" s="187" t="s">
        <v>165</v>
      </c>
      <c r="E325" s="188" t="s">
        <v>499</v>
      </c>
      <c r="F325" s="189" t="s">
        <v>500</v>
      </c>
      <c r="G325" s="190" t="s">
        <v>477</v>
      </c>
      <c r="H325" s="191">
        <v>148.91900000000001</v>
      </c>
      <c r="I325" s="192"/>
      <c r="J325" s="193">
        <f>ROUND(I325*H325,2)</f>
        <v>0</v>
      </c>
      <c r="K325" s="194"/>
      <c r="L325" s="39"/>
      <c r="M325" s="195" t="s">
        <v>1</v>
      </c>
      <c r="N325" s="196" t="s">
        <v>43</v>
      </c>
      <c r="O325" s="71"/>
      <c r="P325" s="197">
        <f>O325*H325</f>
        <v>0</v>
      </c>
      <c r="Q325" s="197">
        <v>0</v>
      </c>
      <c r="R325" s="197">
        <f>Q325*H325</f>
        <v>0</v>
      </c>
      <c r="S325" s="197">
        <v>0</v>
      </c>
      <c r="T325" s="198">
        <f>S325*H325</f>
        <v>0</v>
      </c>
      <c r="U325" s="34"/>
      <c r="V325" s="34"/>
      <c r="W325" s="34"/>
      <c r="X325" s="34"/>
      <c r="Y325" s="34"/>
      <c r="Z325" s="34"/>
      <c r="AA325" s="34"/>
      <c r="AB325" s="34"/>
      <c r="AC325" s="34"/>
      <c r="AD325" s="34"/>
      <c r="AE325" s="34"/>
      <c r="AR325" s="199" t="s">
        <v>169</v>
      </c>
      <c r="AT325" s="199" t="s">
        <v>165</v>
      </c>
      <c r="AU325" s="199" t="s">
        <v>88</v>
      </c>
      <c r="AY325" s="17" t="s">
        <v>163</v>
      </c>
      <c r="BE325" s="200">
        <f>IF(N325="základní",J325,0)</f>
        <v>0</v>
      </c>
      <c r="BF325" s="200">
        <f>IF(N325="snížená",J325,0)</f>
        <v>0</v>
      </c>
      <c r="BG325" s="200">
        <f>IF(N325="zákl. přenesená",J325,0)</f>
        <v>0</v>
      </c>
      <c r="BH325" s="200">
        <f>IF(N325="sníž. přenesená",J325,0)</f>
        <v>0</v>
      </c>
      <c r="BI325" s="200">
        <f>IF(N325="nulová",J325,0)</f>
        <v>0</v>
      </c>
      <c r="BJ325" s="17" t="s">
        <v>86</v>
      </c>
      <c r="BK325" s="200">
        <f>ROUND(I325*H325,2)</f>
        <v>0</v>
      </c>
      <c r="BL325" s="17" t="s">
        <v>169</v>
      </c>
      <c r="BM325" s="199" t="s">
        <v>501</v>
      </c>
    </row>
    <row r="326" spans="1:65" s="2" customFormat="1" ht="37.9" customHeight="1">
      <c r="A326" s="34"/>
      <c r="B326" s="35"/>
      <c r="C326" s="187" t="s">
        <v>498</v>
      </c>
      <c r="D326" s="187" t="s">
        <v>165</v>
      </c>
      <c r="E326" s="188" t="s">
        <v>504</v>
      </c>
      <c r="F326" s="189" t="s">
        <v>505</v>
      </c>
      <c r="G326" s="190" t="s">
        <v>477</v>
      </c>
      <c r="H326" s="191">
        <v>0.85799999999999998</v>
      </c>
      <c r="I326" s="192"/>
      <c r="J326" s="193">
        <f>ROUND(I326*H326,2)</f>
        <v>0</v>
      </c>
      <c r="K326" s="194"/>
      <c r="L326" s="39"/>
      <c r="M326" s="195" t="s">
        <v>1</v>
      </c>
      <c r="N326" s="196" t="s">
        <v>43</v>
      </c>
      <c r="O326" s="71"/>
      <c r="P326" s="197">
        <f>O326*H326</f>
        <v>0</v>
      </c>
      <c r="Q326" s="197">
        <v>0</v>
      </c>
      <c r="R326" s="197">
        <f>Q326*H326</f>
        <v>0</v>
      </c>
      <c r="S326" s="197">
        <v>0</v>
      </c>
      <c r="T326" s="198">
        <f>S326*H326</f>
        <v>0</v>
      </c>
      <c r="U326" s="34"/>
      <c r="V326" s="34"/>
      <c r="W326" s="34"/>
      <c r="X326" s="34"/>
      <c r="Y326" s="34"/>
      <c r="Z326" s="34"/>
      <c r="AA326" s="34"/>
      <c r="AB326" s="34"/>
      <c r="AC326" s="34"/>
      <c r="AD326" s="34"/>
      <c r="AE326" s="34"/>
      <c r="AR326" s="199" t="s">
        <v>169</v>
      </c>
      <c r="AT326" s="199" t="s">
        <v>165</v>
      </c>
      <c r="AU326" s="199" t="s">
        <v>88</v>
      </c>
      <c r="AY326" s="17" t="s">
        <v>163</v>
      </c>
      <c r="BE326" s="200">
        <f>IF(N326="základní",J326,0)</f>
        <v>0</v>
      </c>
      <c r="BF326" s="200">
        <f>IF(N326="snížená",J326,0)</f>
        <v>0</v>
      </c>
      <c r="BG326" s="200">
        <f>IF(N326="zákl. přenesená",J326,0)</f>
        <v>0</v>
      </c>
      <c r="BH326" s="200">
        <f>IF(N326="sníž. přenesená",J326,0)</f>
        <v>0</v>
      </c>
      <c r="BI326" s="200">
        <f>IF(N326="nulová",J326,0)</f>
        <v>0</v>
      </c>
      <c r="BJ326" s="17" t="s">
        <v>86</v>
      </c>
      <c r="BK326" s="200">
        <f>ROUND(I326*H326,2)</f>
        <v>0</v>
      </c>
      <c r="BL326" s="17" t="s">
        <v>169</v>
      </c>
      <c r="BM326" s="199" t="s">
        <v>506</v>
      </c>
    </row>
    <row r="327" spans="1:65" s="2" customFormat="1" ht="24.2" customHeight="1">
      <c r="A327" s="34"/>
      <c r="B327" s="35"/>
      <c r="C327" s="187" t="s">
        <v>503</v>
      </c>
      <c r="D327" s="187" t="s">
        <v>165</v>
      </c>
      <c r="E327" s="188" t="s">
        <v>508</v>
      </c>
      <c r="F327" s="189" t="s">
        <v>509</v>
      </c>
      <c r="G327" s="190" t="s">
        <v>477</v>
      </c>
      <c r="H327" s="191">
        <v>22.393999999999998</v>
      </c>
      <c r="I327" s="192"/>
      <c r="J327" s="193">
        <f>ROUND(I327*H327,2)</f>
        <v>0</v>
      </c>
      <c r="K327" s="194"/>
      <c r="L327" s="39"/>
      <c r="M327" s="195" t="s">
        <v>1</v>
      </c>
      <c r="N327" s="196" t="s">
        <v>43</v>
      </c>
      <c r="O327" s="71"/>
      <c r="P327" s="197">
        <f>O327*H327</f>
        <v>0</v>
      </c>
      <c r="Q327" s="197">
        <v>0</v>
      </c>
      <c r="R327" s="197">
        <f>Q327*H327</f>
        <v>0</v>
      </c>
      <c r="S327" s="197">
        <v>0</v>
      </c>
      <c r="T327" s="198">
        <f>S327*H327</f>
        <v>0</v>
      </c>
      <c r="U327" s="34"/>
      <c r="V327" s="34"/>
      <c r="W327" s="34"/>
      <c r="X327" s="34"/>
      <c r="Y327" s="34"/>
      <c r="Z327" s="34"/>
      <c r="AA327" s="34"/>
      <c r="AB327" s="34"/>
      <c r="AC327" s="34"/>
      <c r="AD327" s="34"/>
      <c r="AE327" s="34"/>
      <c r="AR327" s="199" t="s">
        <v>169</v>
      </c>
      <c r="AT327" s="199" t="s">
        <v>165</v>
      </c>
      <c r="AU327" s="199" t="s">
        <v>88</v>
      </c>
      <c r="AY327" s="17" t="s">
        <v>163</v>
      </c>
      <c r="BE327" s="200">
        <f>IF(N327="základní",J327,0)</f>
        <v>0</v>
      </c>
      <c r="BF327" s="200">
        <f>IF(N327="snížená",J327,0)</f>
        <v>0</v>
      </c>
      <c r="BG327" s="200">
        <f>IF(N327="zákl. přenesená",J327,0)</f>
        <v>0</v>
      </c>
      <c r="BH327" s="200">
        <f>IF(N327="sníž. přenesená",J327,0)</f>
        <v>0</v>
      </c>
      <c r="BI327" s="200">
        <f>IF(N327="nulová",J327,0)</f>
        <v>0</v>
      </c>
      <c r="BJ327" s="17" t="s">
        <v>86</v>
      </c>
      <c r="BK327" s="200">
        <f>ROUND(I327*H327,2)</f>
        <v>0</v>
      </c>
      <c r="BL327" s="17" t="s">
        <v>169</v>
      </c>
      <c r="BM327" s="199" t="s">
        <v>510</v>
      </c>
    </row>
    <row r="328" spans="1:65" s="2" customFormat="1" ht="33" customHeight="1">
      <c r="A328" s="34"/>
      <c r="B328" s="35"/>
      <c r="C328" s="187" t="s">
        <v>507</v>
      </c>
      <c r="D328" s="187" t="s">
        <v>165</v>
      </c>
      <c r="E328" s="188" t="s">
        <v>512</v>
      </c>
      <c r="F328" s="189" t="s">
        <v>513</v>
      </c>
      <c r="G328" s="190" t="s">
        <v>477</v>
      </c>
      <c r="H328" s="191">
        <v>54.424999999999997</v>
      </c>
      <c r="I328" s="192"/>
      <c r="J328" s="193">
        <f>ROUND(I328*H328,2)</f>
        <v>0</v>
      </c>
      <c r="K328" s="194"/>
      <c r="L328" s="39"/>
      <c r="M328" s="195" t="s">
        <v>1</v>
      </c>
      <c r="N328" s="196" t="s">
        <v>43</v>
      </c>
      <c r="O328" s="71"/>
      <c r="P328" s="197">
        <f>O328*H328</f>
        <v>0</v>
      </c>
      <c r="Q328" s="197">
        <v>0</v>
      </c>
      <c r="R328" s="197">
        <f>Q328*H328</f>
        <v>0</v>
      </c>
      <c r="S328" s="197">
        <v>0</v>
      </c>
      <c r="T328" s="198">
        <f>S328*H328</f>
        <v>0</v>
      </c>
      <c r="U328" s="34"/>
      <c r="V328" s="34"/>
      <c r="W328" s="34"/>
      <c r="X328" s="34"/>
      <c r="Y328" s="34"/>
      <c r="Z328" s="34"/>
      <c r="AA328" s="34"/>
      <c r="AB328" s="34"/>
      <c r="AC328" s="34"/>
      <c r="AD328" s="34"/>
      <c r="AE328" s="34"/>
      <c r="AR328" s="199" t="s">
        <v>169</v>
      </c>
      <c r="AT328" s="199" t="s">
        <v>165</v>
      </c>
      <c r="AU328" s="199" t="s">
        <v>88</v>
      </c>
      <c r="AY328" s="17" t="s">
        <v>163</v>
      </c>
      <c r="BE328" s="200">
        <f>IF(N328="základní",J328,0)</f>
        <v>0</v>
      </c>
      <c r="BF328" s="200">
        <f>IF(N328="snížená",J328,0)</f>
        <v>0</v>
      </c>
      <c r="BG328" s="200">
        <f>IF(N328="zákl. přenesená",J328,0)</f>
        <v>0</v>
      </c>
      <c r="BH328" s="200">
        <f>IF(N328="sníž. přenesená",J328,0)</f>
        <v>0</v>
      </c>
      <c r="BI328" s="200">
        <f>IF(N328="nulová",J328,0)</f>
        <v>0</v>
      </c>
      <c r="BJ328" s="17" t="s">
        <v>86</v>
      </c>
      <c r="BK328" s="200">
        <f>ROUND(I328*H328,2)</f>
        <v>0</v>
      </c>
      <c r="BL328" s="17" t="s">
        <v>169</v>
      </c>
      <c r="BM328" s="199" t="s">
        <v>514</v>
      </c>
    </row>
    <row r="329" spans="1:65" s="13" customFormat="1" ht="11.25">
      <c r="B329" s="201"/>
      <c r="C329" s="202"/>
      <c r="D329" s="203" t="s">
        <v>171</v>
      </c>
      <c r="E329" s="204" t="s">
        <v>1</v>
      </c>
      <c r="F329" s="205" t="s">
        <v>1533</v>
      </c>
      <c r="G329" s="202"/>
      <c r="H329" s="206">
        <v>54.424999999999997</v>
      </c>
      <c r="I329" s="207"/>
      <c r="J329" s="202"/>
      <c r="K329" s="202"/>
      <c r="L329" s="208"/>
      <c r="M329" s="209"/>
      <c r="N329" s="210"/>
      <c r="O329" s="210"/>
      <c r="P329" s="210"/>
      <c r="Q329" s="210"/>
      <c r="R329" s="210"/>
      <c r="S329" s="210"/>
      <c r="T329" s="211"/>
      <c r="AT329" s="212" t="s">
        <v>171</v>
      </c>
      <c r="AU329" s="212" t="s">
        <v>88</v>
      </c>
      <c r="AV329" s="13" t="s">
        <v>88</v>
      </c>
      <c r="AW329" s="13" t="s">
        <v>34</v>
      </c>
      <c r="AX329" s="13" t="s">
        <v>86</v>
      </c>
      <c r="AY329" s="212" t="s">
        <v>163</v>
      </c>
    </row>
    <row r="330" spans="1:65" s="12" customFormat="1" ht="22.9" customHeight="1">
      <c r="B330" s="171"/>
      <c r="C330" s="172"/>
      <c r="D330" s="173" t="s">
        <v>77</v>
      </c>
      <c r="E330" s="185" t="s">
        <v>516</v>
      </c>
      <c r="F330" s="185" t="s">
        <v>517</v>
      </c>
      <c r="G330" s="172"/>
      <c r="H330" s="172"/>
      <c r="I330" s="175"/>
      <c r="J330" s="186">
        <f>BK330</f>
        <v>0</v>
      </c>
      <c r="K330" s="172"/>
      <c r="L330" s="177"/>
      <c r="M330" s="178"/>
      <c r="N330" s="179"/>
      <c r="O330" s="179"/>
      <c r="P330" s="180">
        <f>P331</f>
        <v>0</v>
      </c>
      <c r="Q330" s="179"/>
      <c r="R330" s="180">
        <f>R331</f>
        <v>0</v>
      </c>
      <c r="S330" s="179"/>
      <c r="T330" s="181">
        <f>T331</f>
        <v>0</v>
      </c>
      <c r="AR330" s="182" t="s">
        <v>86</v>
      </c>
      <c r="AT330" s="183" t="s">
        <v>77</v>
      </c>
      <c r="AU330" s="183" t="s">
        <v>86</v>
      </c>
      <c r="AY330" s="182" t="s">
        <v>163</v>
      </c>
      <c r="BK330" s="184">
        <f>BK331</f>
        <v>0</v>
      </c>
    </row>
    <row r="331" spans="1:65" s="2" customFormat="1" ht="16.5" customHeight="1">
      <c r="A331" s="34"/>
      <c r="B331" s="35"/>
      <c r="C331" s="187" t="s">
        <v>511</v>
      </c>
      <c r="D331" s="187" t="s">
        <v>165</v>
      </c>
      <c r="E331" s="188" t="s">
        <v>1534</v>
      </c>
      <c r="F331" s="189" t="s">
        <v>1535</v>
      </c>
      <c r="G331" s="190" t="s">
        <v>477</v>
      </c>
      <c r="H331" s="191">
        <v>185.11699999999999</v>
      </c>
      <c r="I331" s="192"/>
      <c r="J331" s="193">
        <f>ROUND(I331*H331,2)</f>
        <v>0</v>
      </c>
      <c r="K331" s="194"/>
      <c r="L331" s="39"/>
      <c r="M331" s="195" t="s">
        <v>1</v>
      </c>
      <c r="N331" s="196" t="s">
        <v>43</v>
      </c>
      <c r="O331" s="71"/>
      <c r="P331" s="197">
        <f>O331*H331</f>
        <v>0</v>
      </c>
      <c r="Q331" s="197">
        <v>0</v>
      </c>
      <c r="R331" s="197">
        <f>Q331*H331</f>
        <v>0</v>
      </c>
      <c r="S331" s="197">
        <v>0</v>
      </c>
      <c r="T331" s="198">
        <f>S331*H331</f>
        <v>0</v>
      </c>
      <c r="U331" s="34"/>
      <c r="V331" s="34"/>
      <c r="W331" s="34"/>
      <c r="X331" s="34"/>
      <c r="Y331" s="34"/>
      <c r="Z331" s="34"/>
      <c r="AA331" s="34"/>
      <c r="AB331" s="34"/>
      <c r="AC331" s="34"/>
      <c r="AD331" s="34"/>
      <c r="AE331" s="34"/>
      <c r="AR331" s="199" t="s">
        <v>169</v>
      </c>
      <c r="AT331" s="199" t="s">
        <v>165</v>
      </c>
      <c r="AU331" s="199" t="s">
        <v>88</v>
      </c>
      <c r="AY331" s="17" t="s">
        <v>163</v>
      </c>
      <c r="BE331" s="200">
        <f>IF(N331="základní",J331,0)</f>
        <v>0</v>
      </c>
      <c r="BF331" s="200">
        <f>IF(N331="snížená",J331,0)</f>
        <v>0</v>
      </c>
      <c r="BG331" s="200">
        <f>IF(N331="zákl. přenesená",J331,0)</f>
        <v>0</v>
      </c>
      <c r="BH331" s="200">
        <f>IF(N331="sníž. přenesená",J331,0)</f>
        <v>0</v>
      </c>
      <c r="BI331" s="200">
        <f>IF(N331="nulová",J331,0)</f>
        <v>0</v>
      </c>
      <c r="BJ331" s="17" t="s">
        <v>86</v>
      </c>
      <c r="BK331" s="200">
        <f>ROUND(I331*H331,2)</f>
        <v>0</v>
      </c>
      <c r="BL331" s="17" t="s">
        <v>169</v>
      </c>
      <c r="BM331" s="199" t="s">
        <v>1536</v>
      </c>
    </row>
    <row r="332" spans="1:65" s="12" customFormat="1" ht="25.9" customHeight="1">
      <c r="B332" s="171"/>
      <c r="C332" s="172"/>
      <c r="D332" s="173" t="s">
        <v>77</v>
      </c>
      <c r="E332" s="174" t="s">
        <v>521</v>
      </c>
      <c r="F332" s="174" t="s">
        <v>522</v>
      </c>
      <c r="G332" s="172"/>
      <c r="H332" s="172"/>
      <c r="I332" s="175"/>
      <c r="J332" s="176">
        <f>BK332</f>
        <v>0</v>
      </c>
      <c r="K332" s="172"/>
      <c r="L332" s="177"/>
      <c r="M332" s="178"/>
      <c r="N332" s="179"/>
      <c r="O332" s="179"/>
      <c r="P332" s="180">
        <f>P333+P338+P363+P379+P382+P425+P429+P446+P465+P469+P480+P485+P503+P536+P552+P576+P595+P633+P636+P643</f>
        <v>0</v>
      </c>
      <c r="Q332" s="179"/>
      <c r="R332" s="180">
        <f>R333+R338+R363+R379+R382+R425+R429+R446+R465+R469+R480+R485+R503+R536+R552+R576+R595+R633+R636+R643</f>
        <v>30.315395750000004</v>
      </c>
      <c r="S332" s="179"/>
      <c r="T332" s="181">
        <f>T333+T338+T363+T379+T382+T425+T429+T446+T465+T469+T480+T485+T503+T536+T552+T576+T595+T633+T636+T643</f>
        <v>19.172538900000003</v>
      </c>
      <c r="AR332" s="182" t="s">
        <v>88</v>
      </c>
      <c r="AT332" s="183" t="s">
        <v>77</v>
      </c>
      <c r="AU332" s="183" t="s">
        <v>78</v>
      </c>
      <c r="AY332" s="182" t="s">
        <v>163</v>
      </c>
      <c r="BK332" s="184">
        <f>BK333+BK338+BK363+BK379+BK382+BK425+BK429+BK446+BK465+BK469+BK480+BK485+BK503+BK536+BK552+BK576+BK595+BK633+BK636+BK643</f>
        <v>0</v>
      </c>
    </row>
    <row r="333" spans="1:65" s="12" customFormat="1" ht="22.9" customHeight="1">
      <c r="B333" s="171"/>
      <c r="C333" s="172"/>
      <c r="D333" s="173" t="s">
        <v>77</v>
      </c>
      <c r="E333" s="185" t="s">
        <v>523</v>
      </c>
      <c r="F333" s="185" t="s">
        <v>524</v>
      </c>
      <c r="G333" s="172"/>
      <c r="H333" s="172"/>
      <c r="I333" s="175"/>
      <c r="J333" s="186">
        <f>BK333</f>
        <v>0</v>
      </c>
      <c r="K333" s="172"/>
      <c r="L333" s="177"/>
      <c r="M333" s="178"/>
      <c r="N333" s="179"/>
      <c r="O333" s="179"/>
      <c r="P333" s="180">
        <f>SUM(P334:P337)</f>
        <v>0</v>
      </c>
      <c r="Q333" s="179"/>
      <c r="R333" s="180">
        <f>SUM(R334:R337)</f>
        <v>0.21163090000000001</v>
      </c>
      <c r="S333" s="179"/>
      <c r="T333" s="181">
        <f>SUM(T334:T337)</f>
        <v>0</v>
      </c>
      <c r="AR333" s="182" t="s">
        <v>88</v>
      </c>
      <c r="AT333" s="183" t="s">
        <v>77</v>
      </c>
      <c r="AU333" s="183" t="s">
        <v>86</v>
      </c>
      <c r="AY333" s="182" t="s">
        <v>163</v>
      </c>
      <c r="BK333" s="184">
        <f>SUM(BK334:BK337)</f>
        <v>0</v>
      </c>
    </row>
    <row r="334" spans="1:65" s="2" customFormat="1" ht="24.2" customHeight="1">
      <c r="A334" s="34"/>
      <c r="B334" s="35"/>
      <c r="C334" s="187" t="s">
        <v>402</v>
      </c>
      <c r="D334" s="187" t="s">
        <v>165</v>
      </c>
      <c r="E334" s="188" t="s">
        <v>526</v>
      </c>
      <c r="F334" s="189" t="s">
        <v>527</v>
      </c>
      <c r="G334" s="190" t="s">
        <v>168</v>
      </c>
      <c r="H334" s="191">
        <v>449.8</v>
      </c>
      <c r="I334" s="192"/>
      <c r="J334" s="193">
        <f>ROUND(I334*H334,2)</f>
        <v>0</v>
      </c>
      <c r="K334" s="194"/>
      <c r="L334" s="39"/>
      <c r="M334" s="195" t="s">
        <v>1</v>
      </c>
      <c r="N334" s="196" t="s">
        <v>43</v>
      </c>
      <c r="O334" s="71"/>
      <c r="P334" s="197">
        <f>O334*H334</f>
        <v>0</v>
      </c>
      <c r="Q334" s="197">
        <v>1.0499999999999999E-5</v>
      </c>
      <c r="R334" s="197">
        <f>Q334*H334</f>
        <v>4.7228999999999995E-3</v>
      </c>
      <c r="S334" s="197">
        <v>0</v>
      </c>
      <c r="T334" s="198">
        <f>S334*H334</f>
        <v>0</v>
      </c>
      <c r="U334" s="34"/>
      <c r="V334" s="34"/>
      <c r="W334" s="34"/>
      <c r="X334" s="34"/>
      <c r="Y334" s="34"/>
      <c r="Z334" s="34"/>
      <c r="AA334" s="34"/>
      <c r="AB334" s="34"/>
      <c r="AC334" s="34"/>
      <c r="AD334" s="34"/>
      <c r="AE334" s="34"/>
      <c r="AR334" s="199" t="s">
        <v>256</v>
      </c>
      <c r="AT334" s="199" t="s">
        <v>165</v>
      </c>
      <c r="AU334" s="199" t="s">
        <v>88</v>
      </c>
      <c r="AY334" s="17" t="s">
        <v>163</v>
      </c>
      <c r="BE334" s="200">
        <f>IF(N334="základní",J334,0)</f>
        <v>0</v>
      </c>
      <c r="BF334" s="200">
        <f>IF(N334="snížená",J334,0)</f>
        <v>0</v>
      </c>
      <c r="BG334" s="200">
        <f>IF(N334="zákl. přenesená",J334,0)</f>
        <v>0</v>
      </c>
      <c r="BH334" s="200">
        <f>IF(N334="sníž. přenesená",J334,0)</f>
        <v>0</v>
      </c>
      <c r="BI334" s="200">
        <f>IF(N334="nulová",J334,0)</f>
        <v>0</v>
      </c>
      <c r="BJ334" s="17" t="s">
        <v>86</v>
      </c>
      <c r="BK334" s="200">
        <f>ROUND(I334*H334,2)</f>
        <v>0</v>
      </c>
      <c r="BL334" s="17" t="s">
        <v>256</v>
      </c>
      <c r="BM334" s="199" t="s">
        <v>528</v>
      </c>
    </row>
    <row r="335" spans="1:65" s="2" customFormat="1" ht="16.5" customHeight="1">
      <c r="A335" s="34"/>
      <c r="B335" s="35"/>
      <c r="C335" s="213" t="s">
        <v>525</v>
      </c>
      <c r="D335" s="213" t="s">
        <v>186</v>
      </c>
      <c r="E335" s="214" t="s">
        <v>530</v>
      </c>
      <c r="F335" s="215" t="s">
        <v>531</v>
      </c>
      <c r="G335" s="216" t="s">
        <v>168</v>
      </c>
      <c r="H335" s="217">
        <v>517.27</v>
      </c>
      <c r="I335" s="218"/>
      <c r="J335" s="219">
        <f>ROUND(I335*H335,2)</f>
        <v>0</v>
      </c>
      <c r="K335" s="220"/>
      <c r="L335" s="221"/>
      <c r="M335" s="222" t="s">
        <v>1</v>
      </c>
      <c r="N335" s="223" t="s">
        <v>43</v>
      </c>
      <c r="O335" s="71"/>
      <c r="P335" s="197">
        <f>O335*H335</f>
        <v>0</v>
      </c>
      <c r="Q335" s="197">
        <v>4.0000000000000002E-4</v>
      </c>
      <c r="R335" s="197">
        <f>Q335*H335</f>
        <v>0.20690800000000001</v>
      </c>
      <c r="S335" s="197">
        <v>0</v>
      </c>
      <c r="T335" s="198">
        <f>S335*H335</f>
        <v>0</v>
      </c>
      <c r="U335" s="34"/>
      <c r="V335" s="34"/>
      <c r="W335" s="34"/>
      <c r="X335" s="34"/>
      <c r="Y335" s="34"/>
      <c r="Z335" s="34"/>
      <c r="AA335" s="34"/>
      <c r="AB335" s="34"/>
      <c r="AC335" s="34"/>
      <c r="AD335" s="34"/>
      <c r="AE335" s="34"/>
      <c r="AR335" s="199" t="s">
        <v>366</v>
      </c>
      <c r="AT335" s="199" t="s">
        <v>186</v>
      </c>
      <c r="AU335" s="199" t="s">
        <v>88</v>
      </c>
      <c r="AY335" s="17" t="s">
        <v>163</v>
      </c>
      <c r="BE335" s="200">
        <f>IF(N335="základní",J335,0)</f>
        <v>0</v>
      </c>
      <c r="BF335" s="200">
        <f>IF(N335="snížená",J335,0)</f>
        <v>0</v>
      </c>
      <c r="BG335" s="200">
        <f>IF(N335="zákl. přenesená",J335,0)</f>
        <v>0</v>
      </c>
      <c r="BH335" s="200">
        <f>IF(N335="sníž. přenesená",J335,0)</f>
        <v>0</v>
      </c>
      <c r="BI335" s="200">
        <f>IF(N335="nulová",J335,0)</f>
        <v>0</v>
      </c>
      <c r="BJ335" s="17" t="s">
        <v>86</v>
      </c>
      <c r="BK335" s="200">
        <f>ROUND(I335*H335,2)</f>
        <v>0</v>
      </c>
      <c r="BL335" s="17" t="s">
        <v>256</v>
      </c>
      <c r="BM335" s="199" t="s">
        <v>532</v>
      </c>
    </row>
    <row r="336" spans="1:65" s="13" customFormat="1" ht="11.25">
      <c r="B336" s="201"/>
      <c r="C336" s="202"/>
      <c r="D336" s="203" t="s">
        <v>171</v>
      </c>
      <c r="E336" s="202"/>
      <c r="F336" s="205" t="s">
        <v>1537</v>
      </c>
      <c r="G336" s="202"/>
      <c r="H336" s="206">
        <v>517.27</v>
      </c>
      <c r="I336" s="207"/>
      <c r="J336" s="202"/>
      <c r="K336" s="202"/>
      <c r="L336" s="208"/>
      <c r="M336" s="209"/>
      <c r="N336" s="210"/>
      <c r="O336" s="210"/>
      <c r="P336" s="210"/>
      <c r="Q336" s="210"/>
      <c r="R336" s="210"/>
      <c r="S336" s="210"/>
      <c r="T336" s="211"/>
      <c r="AT336" s="212" t="s">
        <v>171</v>
      </c>
      <c r="AU336" s="212" t="s">
        <v>88</v>
      </c>
      <c r="AV336" s="13" t="s">
        <v>88</v>
      </c>
      <c r="AW336" s="13" t="s">
        <v>4</v>
      </c>
      <c r="AX336" s="13" t="s">
        <v>86</v>
      </c>
      <c r="AY336" s="212" t="s">
        <v>163</v>
      </c>
    </row>
    <row r="337" spans="1:65" s="2" customFormat="1" ht="24.2" customHeight="1">
      <c r="A337" s="34"/>
      <c r="B337" s="35"/>
      <c r="C337" s="187" t="s">
        <v>529</v>
      </c>
      <c r="D337" s="187" t="s">
        <v>165</v>
      </c>
      <c r="E337" s="188" t="s">
        <v>1538</v>
      </c>
      <c r="F337" s="189" t="s">
        <v>1539</v>
      </c>
      <c r="G337" s="190" t="s">
        <v>537</v>
      </c>
      <c r="H337" s="239"/>
      <c r="I337" s="192"/>
      <c r="J337" s="193">
        <f>ROUND(I337*H337,2)</f>
        <v>0</v>
      </c>
      <c r="K337" s="194"/>
      <c r="L337" s="39"/>
      <c r="M337" s="195" t="s">
        <v>1</v>
      </c>
      <c r="N337" s="196" t="s">
        <v>43</v>
      </c>
      <c r="O337" s="71"/>
      <c r="P337" s="197">
        <f>O337*H337</f>
        <v>0</v>
      </c>
      <c r="Q337" s="197">
        <v>0</v>
      </c>
      <c r="R337" s="197">
        <f>Q337*H337</f>
        <v>0</v>
      </c>
      <c r="S337" s="197">
        <v>0</v>
      </c>
      <c r="T337" s="198">
        <f>S337*H337</f>
        <v>0</v>
      </c>
      <c r="U337" s="34"/>
      <c r="V337" s="34"/>
      <c r="W337" s="34"/>
      <c r="X337" s="34"/>
      <c r="Y337" s="34"/>
      <c r="Z337" s="34"/>
      <c r="AA337" s="34"/>
      <c r="AB337" s="34"/>
      <c r="AC337" s="34"/>
      <c r="AD337" s="34"/>
      <c r="AE337" s="34"/>
      <c r="AR337" s="199" t="s">
        <v>256</v>
      </c>
      <c r="AT337" s="199" t="s">
        <v>165</v>
      </c>
      <c r="AU337" s="199" t="s">
        <v>88</v>
      </c>
      <c r="AY337" s="17" t="s">
        <v>163</v>
      </c>
      <c r="BE337" s="200">
        <f>IF(N337="základní",J337,0)</f>
        <v>0</v>
      </c>
      <c r="BF337" s="200">
        <f>IF(N337="snížená",J337,0)</f>
        <v>0</v>
      </c>
      <c r="BG337" s="200">
        <f>IF(N337="zákl. přenesená",J337,0)</f>
        <v>0</v>
      </c>
      <c r="BH337" s="200">
        <f>IF(N337="sníž. přenesená",J337,0)</f>
        <v>0</v>
      </c>
      <c r="BI337" s="200">
        <f>IF(N337="nulová",J337,0)</f>
        <v>0</v>
      </c>
      <c r="BJ337" s="17" t="s">
        <v>86</v>
      </c>
      <c r="BK337" s="200">
        <f>ROUND(I337*H337,2)</f>
        <v>0</v>
      </c>
      <c r="BL337" s="17" t="s">
        <v>256</v>
      </c>
      <c r="BM337" s="199" t="s">
        <v>1540</v>
      </c>
    </row>
    <row r="338" spans="1:65" s="12" customFormat="1" ht="22.9" customHeight="1">
      <c r="B338" s="171"/>
      <c r="C338" s="172"/>
      <c r="D338" s="173" t="s">
        <v>77</v>
      </c>
      <c r="E338" s="185" t="s">
        <v>539</v>
      </c>
      <c r="F338" s="185" t="s">
        <v>540</v>
      </c>
      <c r="G338" s="172"/>
      <c r="H338" s="172"/>
      <c r="I338" s="175"/>
      <c r="J338" s="186">
        <f>BK338</f>
        <v>0</v>
      </c>
      <c r="K338" s="172"/>
      <c r="L338" s="177"/>
      <c r="M338" s="178"/>
      <c r="N338" s="179"/>
      <c r="O338" s="179"/>
      <c r="P338" s="180">
        <f>SUM(P339:P362)</f>
        <v>0</v>
      </c>
      <c r="Q338" s="179"/>
      <c r="R338" s="180">
        <f>SUM(R339:R362)</f>
        <v>8.7430000000000008E-2</v>
      </c>
      <c r="S338" s="179"/>
      <c r="T338" s="181">
        <f>SUM(T339:T362)</f>
        <v>3.2182499999999998</v>
      </c>
      <c r="AR338" s="182" t="s">
        <v>88</v>
      </c>
      <c r="AT338" s="183" t="s">
        <v>77</v>
      </c>
      <c r="AU338" s="183" t="s">
        <v>86</v>
      </c>
      <c r="AY338" s="182" t="s">
        <v>163</v>
      </c>
      <c r="BK338" s="184">
        <f>SUM(BK339:BK362)</f>
        <v>0</v>
      </c>
    </row>
    <row r="339" spans="1:65" s="2" customFormat="1" ht="24.2" customHeight="1">
      <c r="A339" s="34"/>
      <c r="B339" s="35"/>
      <c r="C339" s="187" t="s">
        <v>534</v>
      </c>
      <c r="D339" s="187" t="s">
        <v>165</v>
      </c>
      <c r="E339" s="188" t="s">
        <v>542</v>
      </c>
      <c r="F339" s="189" t="s">
        <v>543</v>
      </c>
      <c r="G339" s="190" t="s">
        <v>259</v>
      </c>
      <c r="H339" s="191">
        <v>105</v>
      </c>
      <c r="I339" s="192"/>
      <c r="J339" s="193">
        <f>ROUND(I339*H339,2)</f>
        <v>0</v>
      </c>
      <c r="K339" s="194"/>
      <c r="L339" s="39"/>
      <c r="M339" s="195" t="s">
        <v>1</v>
      </c>
      <c r="N339" s="196" t="s">
        <v>43</v>
      </c>
      <c r="O339" s="71"/>
      <c r="P339" s="197">
        <f>O339*H339</f>
        <v>0</v>
      </c>
      <c r="Q339" s="197">
        <v>0</v>
      </c>
      <c r="R339" s="197">
        <f>Q339*H339</f>
        <v>0</v>
      </c>
      <c r="S339" s="197">
        <v>3.065E-2</v>
      </c>
      <c r="T339" s="198">
        <f>S339*H339</f>
        <v>3.2182499999999998</v>
      </c>
      <c r="U339" s="34"/>
      <c r="V339" s="34"/>
      <c r="W339" s="34"/>
      <c r="X339" s="34"/>
      <c r="Y339" s="34"/>
      <c r="Z339" s="34"/>
      <c r="AA339" s="34"/>
      <c r="AB339" s="34"/>
      <c r="AC339" s="34"/>
      <c r="AD339" s="34"/>
      <c r="AE339" s="34"/>
      <c r="AR339" s="199" t="s">
        <v>256</v>
      </c>
      <c r="AT339" s="199" t="s">
        <v>165</v>
      </c>
      <c r="AU339" s="199" t="s">
        <v>88</v>
      </c>
      <c r="AY339" s="17" t="s">
        <v>163</v>
      </c>
      <c r="BE339" s="200">
        <f>IF(N339="základní",J339,0)</f>
        <v>0</v>
      </c>
      <c r="BF339" s="200">
        <f>IF(N339="snížená",J339,0)</f>
        <v>0</v>
      </c>
      <c r="BG339" s="200">
        <f>IF(N339="zákl. přenesená",J339,0)</f>
        <v>0</v>
      </c>
      <c r="BH339" s="200">
        <f>IF(N339="sníž. přenesená",J339,0)</f>
        <v>0</v>
      </c>
      <c r="BI339" s="200">
        <f>IF(N339="nulová",J339,0)</f>
        <v>0</v>
      </c>
      <c r="BJ339" s="17" t="s">
        <v>86</v>
      </c>
      <c r="BK339" s="200">
        <f>ROUND(I339*H339,2)</f>
        <v>0</v>
      </c>
      <c r="BL339" s="17" t="s">
        <v>256</v>
      </c>
      <c r="BM339" s="199" t="s">
        <v>544</v>
      </c>
    </row>
    <row r="340" spans="1:65" s="2" customFormat="1" ht="58.5">
      <c r="A340" s="34"/>
      <c r="B340" s="35"/>
      <c r="C340" s="36"/>
      <c r="D340" s="203" t="s">
        <v>191</v>
      </c>
      <c r="E340" s="36"/>
      <c r="F340" s="224" t="s">
        <v>1541</v>
      </c>
      <c r="G340" s="36"/>
      <c r="H340" s="36"/>
      <c r="I340" s="225"/>
      <c r="J340" s="36"/>
      <c r="K340" s="36"/>
      <c r="L340" s="39"/>
      <c r="M340" s="226"/>
      <c r="N340" s="227"/>
      <c r="O340" s="71"/>
      <c r="P340" s="71"/>
      <c r="Q340" s="71"/>
      <c r="R340" s="71"/>
      <c r="S340" s="71"/>
      <c r="T340" s="72"/>
      <c r="U340" s="34"/>
      <c r="V340" s="34"/>
      <c r="W340" s="34"/>
      <c r="X340" s="34"/>
      <c r="Y340" s="34"/>
      <c r="Z340" s="34"/>
      <c r="AA340" s="34"/>
      <c r="AB340" s="34"/>
      <c r="AC340" s="34"/>
      <c r="AD340" s="34"/>
      <c r="AE340" s="34"/>
      <c r="AT340" s="17" t="s">
        <v>191</v>
      </c>
      <c r="AU340" s="17" t="s">
        <v>88</v>
      </c>
    </row>
    <row r="341" spans="1:65" s="13" customFormat="1" ht="11.25">
      <c r="B341" s="201"/>
      <c r="C341" s="202"/>
      <c r="D341" s="203" t="s">
        <v>171</v>
      </c>
      <c r="E341" s="204" t="s">
        <v>1</v>
      </c>
      <c r="F341" s="205" t="s">
        <v>545</v>
      </c>
      <c r="G341" s="202"/>
      <c r="H341" s="206">
        <v>50</v>
      </c>
      <c r="I341" s="207"/>
      <c r="J341" s="202"/>
      <c r="K341" s="202"/>
      <c r="L341" s="208"/>
      <c r="M341" s="209"/>
      <c r="N341" s="210"/>
      <c r="O341" s="210"/>
      <c r="P341" s="210"/>
      <c r="Q341" s="210"/>
      <c r="R341" s="210"/>
      <c r="S341" s="210"/>
      <c r="T341" s="211"/>
      <c r="AT341" s="212" t="s">
        <v>171</v>
      </c>
      <c r="AU341" s="212" t="s">
        <v>88</v>
      </c>
      <c r="AV341" s="13" t="s">
        <v>88</v>
      </c>
      <c r="AW341" s="13" t="s">
        <v>34</v>
      </c>
      <c r="AX341" s="13" t="s">
        <v>78</v>
      </c>
      <c r="AY341" s="212" t="s">
        <v>163</v>
      </c>
    </row>
    <row r="342" spans="1:65" s="13" customFormat="1" ht="11.25">
      <c r="B342" s="201"/>
      <c r="C342" s="202"/>
      <c r="D342" s="203" t="s">
        <v>171</v>
      </c>
      <c r="E342" s="204" t="s">
        <v>1</v>
      </c>
      <c r="F342" s="205" t="s">
        <v>546</v>
      </c>
      <c r="G342" s="202"/>
      <c r="H342" s="206">
        <v>55</v>
      </c>
      <c r="I342" s="207"/>
      <c r="J342" s="202"/>
      <c r="K342" s="202"/>
      <c r="L342" s="208"/>
      <c r="M342" s="209"/>
      <c r="N342" s="210"/>
      <c r="O342" s="210"/>
      <c r="P342" s="210"/>
      <c r="Q342" s="210"/>
      <c r="R342" s="210"/>
      <c r="S342" s="210"/>
      <c r="T342" s="211"/>
      <c r="AT342" s="212" t="s">
        <v>171</v>
      </c>
      <c r="AU342" s="212" t="s">
        <v>88</v>
      </c>
      <c r="AV342" s="13" t="s">
        <v>88</v>
      </c>
      <c r="AW342" s="13" t="s">
        <v>34</v>
      </c>
      <c r="AX342" s="13" t="s">
        <v>78</v>
      </c>
      <c r="AY342" s="212" t="s">
        <v>163</v>
      </c>
    </row>
    <row r="343" spans="1:65" s="14" customFormat="1" ht="11.25">
      <c r="B343" s="228"/>
      <c r="C343" s="229"/>
      <c r="D343" s="203" t="s">
        <v>171</v>
      </c>
      <c r="E343" s="230" t="s">
        <v>1</v>
      </c>
      <c r="F343" s="231" t="s">
        <v>209</v>
      </c>
      <c r="G343" s="229"/>
      <c r="H343" s="232">
        <v>105</v>
      </c>
      <c r="I343" s="233"/>
      <c r="J343" s="229"/>
      <c r="K343" s="229"/>
      <c r="L343" s="234"/>
      <c r="M343" s="235"/>
      <c r="N343" s="236"/>
      <c r="O343" s="236"/>
      <c r="P343" s="236"/>
      <c r="Q343" s="236"/>
      <c r="R343" s="236"/>
      <c r="S343" s="236"/>
      <c r="T343" s="237"/>
      <c r="AT343" s="238" t="s">
        <v>171</v>
      </c>
      <c r="AU343" s="238" t="s">
        <v>88</v>
      </c>
      <c r="AV343" s="14" t="s">
        <v>169</v>
      </c>
      <c r="AW343" s="14" t="s">
        <v>34</v>
      </c>
      <c r="AX343" s="14" t="s">
        <v>86</v>
      </c>
      <c r="AY343" s="238" t="s">
        <v>163</v>
      </c>
    </row>
    <row r="344" spans="1:65" s="2" customFormat="1" ht="62.65" customHeight="1">
      <c r="A344" s="34"/>
      <c r="B344" s="35"/>
      <c r="C344" s="187" t="s">
        <v>541</v>
      </c>
      <c r="D344" s="187" t="s">
        <v>165</v>
      </c>
      <c r="E344" s="188" t="s">
        <v>1542</v>
      </c>
      <c r="F344" s="189" t="s">
        <v>1543</v>
      </c>
      <c r="G344" s="190" t="s">
        <v>550</v>
      </c>
      <c r="H344" s="191">
        <v>1</v>
      </c>
      <c r="I344" s="192"/>
      <c r="J344" s="193">
        <f>ROUND(I344*H344,2)</f>
        <v>0</v>
      </c>
      <c r="K344" s="194"/>
      <c r="L344" s="39"/>
      <c r="M344" s="195" t="s">
        <v>1</v>
      </c>
      <c r="N344" s="196" t="s">
        <v>43</v>
      </c>
      <c r="O344" s="71"/>
      <c r="P344" s="197">
        <f>O344*H344</f>
        <v>0</v>
      </c>
      <c r="Q344" s="197">
        <v>1.09E-3</v>
      </c>
      <c r="R344" s="197">
        <f>Q344*H344</f>
        <v>1.09E-3</v>
      </c>
      <c r="S344" s="197">
        <v>0</v>
      </c>
      <c r="T344" s="198">
        <f>S344*H344</f>
        <v>0</v>
      </c>
      <c r="U344" s="34"/>
      <c r="V344" s="34"/>
      <c r="W344" s="34"/>
      <c r="X344" s="34"/>
      <c r="Y344" s="34"/>
      <c r="Z344" s="34"/>
      <c r="AA344" s="34"/>
      <c r="AB344" s="34"/>
      <c r="AC344" s="34"/>
      <c r="AD344" s="34"/>
      <c r="AE344" s="34"/>
      <c r="AR344" s="199" t="s">
        <v>256</v>
      </c>
      <c r="AT344" s="199" t="s">
        <v>165</v>
      </c>
      <c r="AU344" s="199" t="s">
        <v>88</v>
      </c>
      <c r="AY344" s="17" t="s">
        <v>163</v>
      </c>
      <c r="BE344" s="200">
        <f>IF(N344="základní",J344,0)</f>
        <v>0</v>
      </c>
      <c r="BF344" s="200">
        <f>IF(N344="snížená",J344,0)</f>
        <v>0</v>
      </c>
      <c r="BG344" s="200">
        <f>IF(N344="zákl. přenesená",J344,0)</f>
        <v>0</v>
      </c>
      <c r="BH344" s="200">
        <f>IF(N344="sníž. přenesená",J344,0)</f>
        <v>0</v>
      </c>
      <c r="BI344" s="200">
        <f>IF(N344="nulová",J344,0)</f>
        <v>0</v>
      </c>
      <c r="BJ344" s="17" t="s">
        <v>86</v>
      </c>
      <c r="BK344" s="200">
        <f>ROUND(I344*H344,2)</f>
        <v>0</v>
      </c>
      <c r="BL344" s="17" t="s">
        <v>256</v>
      </c>
      <c r="BM344" s="199" t="s">
        <v>1544</v>
      </c>
    </row>
    <row r="345" spans="1:65" s="13" customFormat="1" ht="11.25">
      <c r="B345" s="201"/>
      <c r="C345" s="202"/>
      <c r="D345" s="203" t="s">
        <v>171</v>
      </c>
      <c r="E345" s="204" t="s">
        <v>1</v>
      </c>
      <c r="F345" s="205" t="s">
        <v>1545</v>
      </c>
      <c r="G345" s="202"/>
      <c r="H345" s="206">
        <v>1</v>
      </c>
      <c r="I345" s="207"/>
      <c r="J345" s="202"/>
      <c r="K345" s="202"/>
      <c r="L345" s="208"/>
      <c r="M345" s="209"/>
      <c r="N345" s="210"/>
      <c r="O345" s="210"/>
      <c r="P345" s="210"/>
      <c r="Q345" s="210"/>
      <c r="R345" s="210"/>
      <c r="S345" s="210"/>
      <c r="T345" s="211"/>
      <c r="AT345" s="212" t="s">
        <v>171</v>
      </c>
      <c r="AU345" s="212" t="s">
        <v>88</v>
      </c>
      <c r="AV345" s="13" t="s">
        <v>88</v>
      </c>
      <c r="AW345" s="13" t="s">
        <v>34</v>
      </c>
      <c r="AX345" s="13" t="s">
        <v>86</v>
      </c>
      <c r="AY345" s="212" t="s">
        <v>163</v>
      </c>
    </row>
    <row r="346" spans="1:65" s="2" customFormat="1" ht="55.5" customHeight="1">
      <c r="A346" s="34"/>
      <c r="B346" s="35"/>
      <c r="C346" s="187" t="s">
        <v>547</v>
      </c>
      <c r="D346" s="187" t="s">
        <v>165</v>
      </c>
      <c r="E346" s="188" t="s">
        <v>1546</v>
      </c>
      <c r="F346" s="189" t="s">
        <v>1547</v>
      </c>
      <c r="G346" s="190" t="s">
        <v>550</v>
      </c>
      <c r="H346" s="191">
        <v>13</v>
      </c>
      <c r="I346" s="192"/>
      <c r="J346" s="193">
        <f>ROUND(I346*H346,2)</f>
        <v>0</v>
      </c>
      <c r="K346" s="194"/>
      <c r="L346" s="39"/>
      <c r="M346" s="195" t="s">
        <v>1</v>
      </c>
      <c r="N346" s="196" t="s">
        <v>43</v>
      </c>
      <c r="O346" s="71"/>
      <c r="P346" s="197">
        <f>O346*H346</f>
        <v>0</v>
      </c>
      <c r="Q346" s="197">
        <v>1.09E-3</v>
      </c>
      <c r="R346" s="197">
        <f>Q346*H346</f>
        <v>1.417E-2</v>
      </c>
      <c r="S346" s="197">
        <v>0</v>
      </c>
      <c r="T346" s="198">
        <f>S346*H346</f>
        <v>0</v>
      </c>
      <c r="U346" s="34"/>
      <c r="V346" s="34"/>
      <c r="W346" s="34"/>
      <c r="X346" s="34"/>
      <c r="Y346" s="34"/>
      <c r="Z346" s="34"/>
      <c r="AA346" s="34"/>
      <c r="AB346" s="34"/>
      <c r="AC346" s="34"/>
      <c r="AD346" s="34"/>
      <c r="AE346" s="34"/>
      <c r="AR346" s="199" t="s">
        <v>256</v>
      </c>
      <c r="AT346" s="199" t="s">
        <v>165</v>
      </c>
      <c r="AU346" s="199" t="s">
        <v>88</v>
      </c>
      <c r="AY346" s="17" t="s">
        <v>163</v>
      </c>
      <c r="BE346" s="200">
        <f>IF(N346="základní",J346,0)</f>
        <v>0</v>
      </c>
      <c r="BF346" s="200">
        <f>IF(N346="snížená",J346,0)</f>
        <v>0</v>
      </c>
      <c r="BG346" s="200">
        <f>IF(N346="zákl. přenesená",J346,0)</f>
        <v>0</v>
      </c>
      <c r="BH346" s="200">
        <f>IF(N346="sníž. přenesená",J346,0)</f>
        <v>0</v>
      </c>
      <c r="BI346" s="200">
        <f>IF(N346="nulová",J346,0)</f>
        <v>0</v>
      </c>
      <c r="BJ346" s="17" t="s">
        <v>86</v>
      </c>
      <c r="BK346" s="200">
        <f>ROUND(I346*H346,2)</f>
        <v>0</v>
      </c>
      <c r="BL346" s="17" t="s">
        <v>256</v>
      </c>
      <c r="BM346" s="199" t="s">
        <v>551</v>
      </c>
    </row>
    <row r="347" spans="1:65" s="13" customFormat="1" ht="11.25">
      <c r="B347" s="201"/>
      <c r="C347" s="202"/>
      <c r="D347" s="203" t="s">
        <v>171</v>
      </c>
      <c r="E347" s="204" t="s">
        <v>1</v>
      </c>
      <c r="F347" s="205" t="s">
        <v>552</v>
      </c>
      <c r="G347" s="202"/>
      <c r="H347" s="206">
        <v>3</v>
      </c>
      <c r="I347" s="207"/>
      <c r="J347" s="202"/>
      <c r="K347" s="202"/>
      <c r="L347" s="208"/>
      <c r="M347" s="209"/>
      <c r="N347" s="210"/>
      <c r="O347" s="210"/>
      <c r="P347" s="210"/>
      <c r="Q347" s="210"/>
      <c r="R347" s="210"/>
      <c r="S347" s="210"/>
      <c r="T347" s="211"/>
      <c r="AT347" s="212" t="s">
        <v>171</v>
      </c>
      <c r="AU347" s="212" t="s">
        <v>88</v>
      </c>
      <c r="AV347" s="13" t="s">
        <v>88</v>
      </c>
      <c r="AW347" s="13" t="s">
        <v>34</v>
      </c>
      <c r="AX347" s="13" t="s">
        <v>78</v>
      </c>
      <c r="AY347" s="212" t="s">
        <v>163</v>
      </c>
    </row>
    <row r="348" spans="1:65" s="13" customFormat="1" ht="11.25">
      <c r="B348" s="201"/>
      <c r="C348" s="202"/>
      <c r="D348" s="203" t="s">
        <v>171</v>
      </c>
      <c r="E348" s="204" t="s">
        <v>1</v>
      </c>
      <c r="F348" s="205" t="s">
        <v>553</v>
      </c>
      <c r="G348" s="202"/>
      <c r="H348" s="206">
        <v>2</v>
      </c>
      <c r="I348" s="207"/>
      <c r="J348" s="202"/>
      <c r="K348" s="202"/>
      <c r="L348" s="208"/>
      <c r="M348" s="209"/>
      <c r="N348" s="210"/>
      <c r="O348" s="210"/>
      <c r="P348" s="210"/>
      <c r="Q348" s="210"/>
      <c r="R348" s="210"/>
      <c r="S348" s="210"/>
      <c r="T348" s="211"/>
      <c r="AT348" s="212" t="s">
        <v>171</v>
      </c>
      <c r="AU348" s="212" t="s">
        <v>88</v>
      </c>
      <c r="AV348" s="13" t="s">
        <v>88</v>
      </c>
      <c r="AW348" s="13" t="s">
        <v>34</v>
      </c>
      <c r="AX348" s="13" t="s">
        <v>78</v>
      </c>
      <c r="AY348" s="212" t="s">
        <v>163</v>
      </c>
    </row>
    <row r="349" spans="1:65" s="13" customFormat="1" ht="11.25">
      <c r="B349" s="201"/>
      <c r="C349" s="202"/>
      <c r="D349" s="203" t="s">
        <v>171</v>
      </c>
      <c r="E349" s="204" t="s">
        <v>1</v>
      </c>
      <c r="F349" s="205" t="s">
        <v>554</v>
      </c>
      <c r="G349" s="202"/>
      <c r="H349" s="206">
        <v>2</v>
      </c>
      <c r="I349" s="207"/>
      <c r="J349" s="202"/>
      <c r="K349" s="202"/>
      <c r="L349" s="208"/>
      <c r="M349" s="209"/>
      <c r="N349" s="210"/>
      <c r="O349" s="210"/>
      <c r="P349" s="210"/>
      <c r="Q349" s="210"/>
      <c r="R349" s="210"/>
      <c r="S349" s="210"/>
      <c r="T349" s="211"/>
      <c r="AT349" s="212" t="s">
        <v>171</v>
      </c>
      <c r="AU349" s="212" t="s">
        <v>88</v>
      </c>
      <c r="AV349" s="13" t="s">
        <v>88</v>
      </c>
      <c r="AW349" s="13" t="s">
        <v>34</v>
      </c>
      <c r="AX349" s="13" t="s">
        <v>78</v>
      </c>
      <c r="AY349" s="212" t="s">
        <v>163</v>
      </c>
    </row>
    <row r="350" spans="1:65" s="13" customFormat="1" ht="11.25">
      <c r="B350" s="201"/>
      <c r="C350" s="202"/>
      <c r="D350" s="203" t="s">
        <v>171</v>
      </c>
      <c r="E350" s="204" t="s">
        <v>1</v>
      </c>
      <c r="F350" s="205" t="s">
        <v>1548</v>
      </c>
      <c r="G350" s="202"/>
      <c r="H350" s="206">
        <v>6</v>
      </c>
      <c r="I350" s="207"/>
      <c r="J350" s="202"/>
      <c r="K350" s="202"/>
      <c r="L350" s="208"/>
      <c r="M350" s="209"/>
      <c r="N350" s="210"/>
      <c r="O350" s="210"/>
      <c r="P350" s="210"/>
      <c r="Q350" s="210"/>
      <c r="R350" s="210"/>
      <c r="S350" s="210"/>
      <c r="T350" s="211"/>
      <c r="AT350" s="212" t="s">
        <v>171</v>
      </c>
      <c r="AU350" s="212" t="s">
        <v>88</v>
      </c>
      <c r="AV350" s="13" t="s">
        <v>88</v>
      </c>
      <c r="AW350" s="13" t="s">
        <v>34</v>
      </c>
      <c r="AX350" s="13" t="s">
        <v>78</v>
      </c>
      <c r="AY350" s="212" t="s">
        <v>163</v>
      </c>
    </row>
    <row r="351" spans="1:65" s="14" customFormat="1" ht="11.25">
      <c r="B351" s="228"/>
      <c r="C351" s="229"/>
      <c r="D351" s="203" t="s">
        <v>171</v>
      </c>
      <c r="E351" s="230" t="s">
        <v>1</v>
      </c>
      <c r="F351" s="231" t="s">
        <v>209</v>
      </c>
      <c r="G351" s="229"/>
      <c r="H351" s="232">
        <v>13</v>
      </c>
      <c r="I351" s="233"/>
      <c r="J351" s="229"/>
      <c r="K351" s="229"/>
      <c r="L351" s="234"/>
      <c r="M351" s="235"/>
      <c r="N351" s="236"/>
      <c r="O351" s="236"/>
      <c r="P351" s="236"/>
      <c r="Q351" s="236"/>
      <c r="R351" s="236"/>
      <c r="S351" s="236"/>
      <c r="T351" s="237"/>
      <c r="AT351" s="238" t="s">
        <v>171</v>
      </c>
      <c r="AU351" s="238" t="s">
        <v>88</v>
      </c>
      <c r="AV351" s="14" t="s">
        <v>169</v>
      </c>
      <c r="AW351" s="14" t="s">
        <v>34</v>
      </c>
      <c r="AX351" s="14" t="s">
        <v>86</v>
      </c>
      <c r="AY351" s="238" t="s">
        <v>163</v>
      </c>
    </row>
    <row r="352" spans="1:65" s="2" customFormat="1" ht="62.65" customHeight="1">
      <c r="A352" s="34"/>
      <c r="B352" s="35"/>
      <c r="C352" s="187" t="s">
        <v>557</v>
      </c>
      <c r="D352" s="187" t="s">
        <v>165</v>
      </c>
      <c r="E352" s="188" t="s">
        <v>558</v>
      </c>
      <c r="F352" s="189" t="s">
        <v>559</v>
      </c>
      <c r="G352" s="190" t="s">
        <v>550</v>
      </c>
      <c r="H352" s="191">
        <v>2</v>
      </c>
      <c r="I352" s="192"/>
      <c r="J352" s="193">
        <f>ROUND(I352*H352,2)</f>
        <v>0</v>
      </c>
      <c r="K352" s="194"/>
      <c r="L352" s="39"/>
      <c r="M352" s="195" t="s">
        <v>1</v>
      </c>
      <c r="N352" s="196" t="s">
        <v>43</v>
      </c>
      <c r="O352" s="71"/>
      <c r="P352" s="197">
        <f>O352*H352</f>
        <v>0</v>
      </c>
      <c r="Q352" s="197">
        <v>1.09E-3</v>
      </c>
      <c r="R352" s="197">
        <f>Q352*H352</f>
        <v>2.1800000000000001E-3</v>
      </c>
      <c r="S352" s="197">
        <v>0</v>
      </c>
      <c r="T352" s="198">
        <f>S352*H352</f>
        <v>0</v>
      </c>
      <c r="U352" s="34"/>
      <c r="V352" s="34"/>
      <c r="W352" s="34"/>
      <c r="X352" s="34"/>
      <c r="Y352" s="34"/>
      <c r="Z352" s="34"/>
      <c r="AA352" s="34"/>
      <c r="AB352" s="34"/>
      <c r="AC352" s="34"/>
      <c r="AD352" s="34"/>
      <c r="AE352" s="34"/>
      <c r="AR352" s="199" t="s">
        <v>256</v>
      </c>
      <c r="AT352" s="199" t="s">
        <v>165</v>
      </c>
      <c r="AU352" s="199" t="s">
        <v>88</v>
      </c>
      <c r="AY352" s="17" t="s">
        <v>163</v>
      </c>
      <c r="BE352" s="200">
        <f>IF(N352="základní",J352,0)</f>
        <v>0</v>
      </c>
      <c r="BF352" s="200">
        <f>IF(N352="snížená",J352,0)</f>
        <v>0</v>
      </c>
      <c r="BG352" s="200">
        <f>IF(N352="zákl. přenesená",J352,0)</f>
        <v>0</v>
      </c>
      <c r="BH352" s="200">
        <f>IF(N352="sníž. přenesená",J352,0)</f>
        <v>0</v>
      </c>
      <c r="BI352" s="200">
        <f>IF(N352="nulová",J352,0)</f>
        <v>0</v>
      </c>
      <c r="BJ352" s="17" t="s">
        <v>86</v>
      </c>
      <c r="BK352" s="200">
        <f>ROUND(I352*H352,2)</f>
        <v>0</v>
      </c>
      <c r="BL352" s="17" t="s">
        <v>256</v>
      </c>
      <c r="BM352" s="199" t="s">
        <v>560</v>
      </c>
    </row>
    <row r="353" spans="1:65" s="13" customFormat="1" ht="11.25">
      <c r="B353" s="201"/>
      <c r="C353" s="202"/>
      <c r="D353" s="203" t="s">
        <v>171</v>
      </c>
      <c r="E353" s="204" t="s">
        <v>1</v>
      </c>
      <c r="F353" s="205" t="s">
        <v>561</v>
      </c>
      <c r="G353" s="202"/>
      <c r="H353" s="206">
        <v>2</v>
      </c>
      <c r="I353" s="207"/>
      <c r="J353" s="202"/>
      <c r="K353" s="202"/>
      <c r="L353" s="208"/>
      <c r="M353" s="209"/>
      <c r="N353" s="210"/>
      <c r="O353" s="210"/>
      <c r="P353" s="210"/>
      <c r="Q353" s="210"/>
      <c r="R353" s="210"/>
      <c r="S353" s="210"/>
      <c r="T353" s="211"/>
      <c r="AT353" s="212" t="s">
        <v>171</v>
      </c>
      <c r="AU353" s="212" t="s">
        <v>88</v>
      </c>
      <c r="AV353" s="13" t="s">
        <v>88</v>
      </c>
      <c r="AW353" s="13" t="s">
        <v>34</v>
      </c>
      <c r="AX353" s="13" t="s">
        <v>86</v>
      </c>
      <c r="AY353" s="212" t="s">
        <v>163</v>
      </c>
    </row>
    <row r="354" spans="1:65" s="2" customFormat="1" ht="55.5" customHeight="1">
      <c r="A354" s="34"/>
      <c r="B354" s="35"/>
      <c r="C354" s="187" t="s">
        <v>562</v>
      </c>
      <c r="D354" s="187" t="s">
        <v>165</v>
      </c>
      <c r="E354" s="188" t="s">
        <v>563</v>
      </c>
      <c r="F354" s="189" t="s">
        <v>564</v>
      </c>
      <c r="G354" s="190" t="s">
        <v>550</v>
      </c>
      <c r="H354" s="191">
        <v>3</v>
      </c>
      <c r="I354" s="192"/>
      <c r="J354" s="193">
        <f>ROUND(I354*H354,2)</f>
        <v>0</v>
      </c>
      <c r="K354" s="194"/>
      <c r="L354" s="39"/>
      <c r="M354" s="195" t="s">
        <v>1</v>
      </c>
      <c r="N354" s="196" t="s">
        <v>43</v>
      </c>
      <c r="O354" s="71"/>
      <c r="P354" s="197">
        <f>O354*H354</f>
        <v>0</v>
      </c>
      <c r="Q354" s="197">
        <v>1.09E-3</v>
      </c>
      <c r="R354" s="197">
        <f>Q354*H354</f>
        <v>3.2700000000000003E-3</v>
      </c>
      <c r="S354" s="197">
        <v>0</v>
      </c>
      <c r="T354" s="198">
        <f>S354*H354</f>
        <v>0</v>
      </c>
      <c r="U354" s="34"/>
      <c r="V354" s="34"/>
      <c r="W354" s="34"/>
      <c r="X354" s="34"/>
      <c r="Y354" s="34"/>
      <c r="Z354" s="34"/>
      <c r="AA354" s="34"/>
      <c r="AB354" s="34"/>
      <c r="AC354" s="34"/>
      <c r="AD354" s="34"/>
      <c r="AE354" s="34"/>
      <c r="AR354" s="199" t="s">
        <v>256</v>
      </c>
      <c r="AT354" s="199" t="s">
        <v>165</v>
      </c>
      <c r="AU354" s="199" t="s">
        <v>88</v>
      </c>
      <c r="AY354" s="17" t="s">
        <v>163</v>
      </c>
      <c r="BE354" s="200">
        <f>IF(N354="základní",J354,0)</f>
        <v>0</v>
      </c>
      <c r="BF354" s="200">
        <f>IF(N354="snížená",J354,0)</f>
        <v>0</v>
      </c>
      <c r="BG354" s="200">
        <f>IF(N354="zákl. přenesená",J354,0)</f>
        <v>0</v>
      </c>
      <c r="BH354" s="200">
        <f>IF(N354="sníž. přenesená",J354,0)</f>
        <v>0</v>
      </c>
      <c r="BI354" s="200">
        <f>IF(N354="nulová",J354,0)</f>
        <v>0</v>
      </c>
      <c r="BJ354" s="17" t="s">
        <v>86</v>
      </c>
      <c r="BK354" s="200">
        <f>ROUND(I354*H354,2)</f>
        <v>0</v>
      </c>
      <c r="BL354" s="17" t="s">
        <v>256</v>
      </c>
      <c r="BM354" s="199" t="s">
        <v>565</v>
      </c>
    </row>
    <row r="355" spans="1:65" s="13" customFormat="1" ht="11.25">
      <c r="B355" s="201"/>
      <c r="C355" s="202"/>
      <c r="D355" s="203" t="s">
        <v>171</v>
      </c>
      <c r="E355" s="204" t="s">
        <v>1</v>
      </c>
      <c r="F355" s="205" t="s">
        <v>566</v>
      </c>
      <c r="G355" s="202"/>
      <c r="H355" s="206">
        <v>2</v>
      </c>
      <c r="I355" s="207"/>
      <c r="J355" s="202"/>
      <c r="K355" s="202"/>
      <c r="L355" s="208"/>
      <c r="M355" s="209"/>
      <c r="N355" s="210"/>
      <c r="O355" s="210"/>
      <c r="P355" s="210"/>
      <c r="Q355" s="210"/>
      <c r="R355" s="210"/>
      <c r="S355" s="210"/>
      <c r="T355" s="211"/>
      <c r="AT355" s="212" t="s">
        <v>171</v>
      </c>
      <c r="AU355" s="212" t="s">
        <v>88</v>
      </c>
      <c r="AV355" s="13" t="s">
        <v>88</v>
      </c>
      <c r="AW355" s="13" t="s">
        <v>34</v>
      </c>
      <c r="AX355" s="13" t="s">
        <v>78</v>
      </c>
      <c r="AY355" s="212" t="s">
        <v>163</v>
      </c>
    </row>
    <row r="356" spans="1:65" s="13" customFormat="1" ht="11.25">
      <c r="B356" s="201"/>
      <c r="C356" s="202"/>
      <c r="D356" s="203" t="s">
        <v>171</v>
      </c>
      <c r="E356" s="204" t="s">
        <v>1</v>
      </c>
      <c r="F356" s="205" t="s">
        <v>567</v>
      </c>
      <c r="G356" s="202"/>
      <c r="H356" s="206">
        <v>1</v>
      </c>
      <c r="I356" s="207"/>
      <c r="J356" s="202"/>
      <c r="K356" s="202"/>
      <c r="L356" s="208"/>
      <c r="M356" s="209"/>
      <c r="N356" s="210"/>
      <c r="O356" s="210"/>
      <c r="P356" s="210"/>
      <c r="Q356" s="210"/>
      <c r="R356" s="210"/>
      <c r="S356" s="210"/>
      <c r="T356" s="211"/>
      <c r="AT356" s="212" t="s">
        <v>171</v>
      </c>
      <c r="AU356" s="212" t="s">
        <v>88</v>
      </c>
      <c r="AV356" s="13" t="s">
        <v>88</v>
      </c>
      <c r="AW356" s="13" t="s">
        <v>34</v>
      </c>
      <c r="AX356" s="13" t="s">
        <v>78</v>
      </c>
      <c r="AY356" s="212" t="s">
        <v>163</v>
      </c>
    </row>
    <row r="357" spans="1:65" s="14" customFormat="1" ht="11.25">
      <c r="B357" s="228"/>
      <c r="C357" s="229"/>
      <c r="D357" s="203" t="s">
        <v>171</v>
      </c>
      <c r="E357" s="230" t="s">
        <v>1</v>
      </c>
      <c r="F357" s="231" t="s">
        <v>209</v>
      </c>
      <c r="G357" s="229"/>
      <c r="H357" s="232">
        <v>3</v>
      </c>
      <c r="I357" s="233"/>
      <c r="J357" s="229"/>
      <c r="K357" s="229"/>
      <c r="L357" s="234"/>
      <c r="M357" s="235"/>
      <c r="N357" s="236"/>
      <c r="O357" s="236"/>
      <c r="P357" s="236"/>
      <c r="Q357" s="236"/>
      <c r="R357" s="236"/>
      <c r="S357" s="236"/>
      <c r="T357" s="237"/>
      <c r="AT357" s="238" t="s">
        <v>171</v>
      </c>
      <c r="AU357" s="238" t="s">
        <v>88</v>
      </c>
      <c r="AV357" s="14" t="s">
        <v>169</v>
      </c>
      <c r="AW357" s="14" t="s">
        <v>34</v>
      </c>
      <c r="AX357" s="14" t="s">
        <v>86</v>
      </c>
      <c r="AY357" s="238" t="s">
        <v>163</v>
      </c>
    </row>
    <row r="358" spans="1:65" s="2" customFormat="1" ht="33" customHeight="1">
      <c r="A358" s="34"/>
      <c r="B358" s="35"/>
      <c r="C358" s="187" t="s">
        <v>568</v>
      </c>
      <c r="D358" s="187" t="s">
        <v>165</v>
      </c>
      <c r="E358" s="188" t="s">
        <v>569</v>
      </c>
      <c r="F358" s="189" t="s">
        <v>570</v>
      </c>
      <c r="G358" s="190" t="s">
        <v>259</v>
      </c>
      <c r="H358" s="191">
        <v>50</v>
      </c>
      <c r="I358" s="192"/>
      <c r="J358" s="193">
        <f>ROUND(I358*H358,2)</f>
        <v>0</v>
      </c>
      <c r="K358" s="194"/>
      <c r="L358" s="39"/>
      <c r="M358" s="195" t="s">
        <v>1</v>
      </c>
      <c r="N358" s="196" t="s">
        <v>43</v>
      </c>
      <c r="O358" s="71"/>
      <c r="P358" s="197">
        <f>O358*H358</f>
        <v>0</v>
      </c>
      <c r="Q358" s="197">
        <v>1.1999999999999999E-3</v>
      </c>
      <c r="R358" s="197">
        <f>Q358*H358</f>
        <v>0.06</v>
      </c>
      <c r="S358" s="197">
        <v>0</v>
      </c>
      <c r="T358" s="198">
        <f>S358*H358</f>
        <v>0</v>
      </c>
      <c r="U358" s="34"/>
      <c r="V358" s="34"/>
      <c r="W358" s="34"/>
      <c r="X358" s="34"/>
      <c r="Y358" s="34"/>
      <c r="Z358" s="34"/>
      <c r="AA358" s="34"/>
      <c r="AB358" s="34"/>
      <c r="AC358" s="34"/>
      <c r="AD358" s="34"/>
      <c r="AE358" s="34"/>
      <c r="AR358" s="199" t="s">
        <v>256</v>
      </c>
      <c r="AT358" s="199" t="s">
        <v>165</v>
      </c>
      <c r="AU358" s="199" t="s">
        <v>88</v>
      </c>
      <c r="AY358" s="17" t="s">
        <v>163</v>
      </c>
      <c r="BE358" s="200">
        <f>IF(N358="základní",J358,0)</f>
        <v>0</v>
      </c>
      <c r="BF358" s="200">
        <f>IF(N358="snížená",J358,0)</f>
        <v>0</v>
      </c>
      <c r="BG358" s="200">
        <f>IF(N358="zákl. přenesená",J358,0)</f>
        <v>0</v>
      </c>
      <c r="BH358" s="200">
        <f>IF(N358="sníž. přenesená",J358,0)</f>
        <v>0</v>
      </c>
      <c r="BI358" s="200">
        <f>IF(N358="nulová",J358,0)</f>
        <v>0</v>
      </c>
      <c r="BJ358" s="17" t="s">
        <v>86</v>
      </c>
      <c r="BK358" s="200">
        <f>ROUND(I358*H358,2)</f>
        <v>0</v>
      </c>
      <c r="BL358" s="17" t="s">
        <v>256</v>
      </c>
      <c r="BM358" s="199" t="s">
        <v>571</v>
      </c>
    </row>
    <row r="359" spans="1:65" s="2" customFormat="1" ht="39">
      <c r="A359" s="34"/>
      <c r="B359" s="35"/>
      <c r="C359" s="36"/>
      <c r="D359" s="203" t="s">
        <v>191</v>
      </c>
      <c r="E359" s="36"/>
      <c r="F359" s="224" t="s">
        <v>1549</v>
      </c>
      <c r="G359" s="36"/>
      <c r="H359" s="36"/>
      <c r="I359" s="225"/>
      <c r="J359" s="36"/>
      <c r="K359" s="36"/>
      <c r="L359" s="39"/>
      <c r="M359" s="226"/>
      <c r="N359" s="227"/>
      <c r="O359" s="71"/>
      <c r="P359" s="71"/>
      <c r="Q359" s="71"/>
      <c r="R359" s="71"/>
      <c r="S359" s="71"/>
      <c r="T359" s="72"/>
      <c r="U359" s="34"/>
      <c r="V359" s="34"/>
      <c r="W359" s="34"/>
      <c r="X359" s="34"/>
      <c r="Y359" s="34"/>
      <c r="Z359" s="34"/>
      <c r="AA359" s="34"/>
      <c r="AB359" s="34"/>
      <c r="AC359" s="34"/>
      <c r="AD359" s="34"/>
      <c r="AE359" s="34"/>
      <c r="AT359" s="17" t="s">
        <v>191</v>
      </c>
      <c r="AU359" s="17" t="s">
        <v>88</v>
      </c>
    </row>
    <row r="360" spans="1:65" s="13" customFormat="1" ht="11.25">
      <c r="B360" s="201"/>
      <c r="C360" s="202"/>
      <c r="D360" s="203" t="s">
        <v>171</v>
      </c>
      <c r="E360" s="204" t="s">
        <v>1</v>
      </c>
      <c r="F360" s="205" t="s">
        <v>572</v>
      </c>
      <c r="G360" s="202"/>
      <c r="H360" s="206">
        <v>50</v>
      </c>
      <c r="I360" s="207"/>
      <c r="J360" s="202"/>
      <c r="K360" s="202"/>
      <c r="L360" s="208"/>
      <c r="M360" s="209"/>
      <c r="N360" s="210"/>
      <c r="O360" s="210"/>
      <c r="P360" s="210"/>
      <c r="Q360" s="210"/>
      <c r="R360" s="210"/>
      <c r="S360" s="210"/>
      <c r="T360" s="211"/>
      <c r="AT360" s="212" t="s">
        <v>171</v>
      </c>
      <c r="AU360" s="212" t="s">
        <v>88</v>
      </c>
      <c r="AV360" s="13" t="s">
        <v>88</v>
      </c>
      <c r="AW360" s="13" t="s">
        <v>34</v>
      </c>
      <c r="AX360" s="13" t="s">
        <v>86</v>
      </c>
      <c r="AY360" s="212" t="s">
        <v>163</v>
      </c>
    </row>
    <row r="361" spans="1:65" s="2" customFormat="1" ht="37.9" customHeight="1">
      <c r="A361" s="34"/>
      <c r="B361" s="35"/>
      <c r="C361" s="187" t="s">
        <v>573</v>
      </c>
      <c r="D361" s="187" t="s">
        <v>165</v>
      </c>
      <c r="E361" s="188" t="s">
        <v>574</v>
      </c>
      <c r="F361" s="189" t="s">
        <v>575</v>
      </c>
      <c r="G361" s="190" t="s">
        <v>175</v>
      </c>
      <c r="H361" s="191">
        <v>6</v>
      </c>
      <c r="I361" s="192"/>
      <c r="J361" s="193">
        <f>ROUND(I361*H361,2)</f>
        <v>0</v>
      </c>
      <c r="K361" s="194"/>
      <c r="L361" s="39"/>
      <c r="M361" s="195" t="s">
        <v>1</v>
      </c>
      <c r="N361" s="196" t="s">
        <v>43</v>
      </c>
      <c r="O361" s="71"/>
      <c r="P361" s="197">
        <f>O361*H361</f>
        <v>0</v>
      </c>
      <c r="Q361" s="197">
        <v>1.1199999999999999E-3</v>
      </c>
      <c r="R361" s="197">
        <f>Q361*H361</f>
        <v>6.7199999999999994E-3</v>
      </c>
      <c r="S361" s="197">
        <v>0</v>
      </c>
      <c r="T361" s="198">
        <f>S361*H361</f>
        <v>0</v>
      </c>
      <c r="U361" s="34"/>
      <c r="V361" s="34"/>
      <c r="W361" s="34"/>
      <c r="X361" s="34"/>
      <c r="Y361" s="34"/>
      <c r="Z361" s="34"/>
      <c r="AA361" s="34"/>
      <c r="AB361" s="34"/>
      <c r="AC361" s="34"/>
      <c r="AD361" s="34"/>
      <c r="AE361" s="34"/>
      <c r="AR361" s="199" t="s">
        <v>256</v>
      </c>
      <c r="AT361" s="199" t="s">
        <v>165</v>
      </c>
      <c r="AU361" s="199" t="s">
        <v>88</v>
      </c>
      <c r="AY361" s="17" t="s">
        <v>163</v>
      </c>
      <c r="BE361" s="200">
        <f>IF(N361="základní",J361,0)</f>
        <v>0</v>
      </c>
      <c r="BF361" s="200">
        <f>IF(N361="snížená",J361,0)</f>
        <v>0</v>
      </c>
      <c r="BG361" s="200">
        <f>IF(N361="zákl. přenesená",J361,0)</f>
        <v>0</v>
      </c>
      <c r="BH361" s="200">
        <f>IF(N361="sníž. přenesená",J361,0)</f>
        <v>0</v>
      </c>
      <c r="BI361" s="200">
        <f>IF(N361="nulová",J361,0)</f>
        <v>0</v>
      </c>
      <c r="BJ361" s="17" t="s">
        <v>86</v>
      </c>
      <c r="BK361" s="200">
        <f>ROUND(I361*H361,2)</f>
        <v>0</v>
      </c>
      <c r="BL361" s="17" t="s">
        <v>256</v>
      </c>
      <c r="BM361" s="199" t="s">
        <v>576</v>
      </c>
    </row>
    <row r="362" spans="1:65" s="2" customFormat="1" ht="24.2" customHeight="1">
      <c r="A362" s="34"/>
      <c r="B362" s="35"/>
      <c r="C362" s="187" t="s">
        <v>577</v>
      </c>
      <c r="D362" s="187" t="s">
        <v>165</v>
      </c>
      <c r="E362" s="188" t="s">
        <v>1550</v>
      </c>
      <c r="F362" s="189" t="s">
        <v>1551</v>
      </c>
      <c r="G362" s="190" t="s">
        <v>537</v>
      </c>
      <c r="H362" s="239"/>
      <c r="I362" s="192"/>
      <c r="J362" s="193">
        <f>ROUND(I362*H362,2)</f>
        <v>0</v>
      </c>
      <c r="K362" s="194"/>
      <c r="L362" s="39"/>
      <c r="M362" s="195" t="s">
        <v>1</v>
      </c>
      <c r="N362" s="196" t="s">
        <v>43</v>
      </c>
      <c r="O362" s="71"/>
      <c r="P362" s="197">
        <f>O362*H362</f>
        <v>0</v>
      </c>
      <c r="Q362" s="197">
        <v>0</v>
      </c>
      <c r="R362" s="197">
        <f>Q362*H362</f>
        <v>0</v>
      </c>
      <c r="S362" s="197">
        <v>0</v>
      </c>
      <c r="T362" s="198">
        <f>S362*H362</f>
        <v>0</v>
      </c>
      <c r="U362" s="34"/>
      <c r="V362" s="34"/>
      <c r="W362" s="34"/>
      <c r="X362" s="34"/>
      <c r="Y362" s="34"/>
      <c r="Z362" s="34"/>
      <c r="AA362" s="34"/>
      <c r="AB362" s="34"/>
      <c r="AC362" s="34"/>
      <c r="AD362" s="34"/>
      <c r="AE362" s="34"/>
      <c r="AR362" s="199" t="s">
        <v>256</v>
      </c>
      <c r="AT362" s="199" t="s">
        <v>165</v>
      </c>
      <c r="AU362" s="199" t="s">
        <v>88</v>
      </c>
      <c r="AY362" s="17" t="s">
        <v>163</v>
      </c>
      <c r="BE362" s="200">
        <f>IF(N362="základní",J362,0)</f>
        <v>0</v>
      </c>
      <c r="BF362" s="200">
        <f>IF(N362="snížená",J362,0)</f>
        <v>0</v>
      </c>
      <c r="BG362" s="200">
        <f>IF(N362="zákl. přenesená",J362,0)</f>
        <v>0</v>
      </c>
      <c r="BH362" s="200">
        <f>IF(N362="sníž. přenesená",J362,0)</f>
        <v>0</v>
      </c>
      <c r="BI362" s="200">
        <f>IF(N362="nulová",J362,0)</f>
        <v>0</v>
      </c>
      <c r="BJ362" s="17" t="s">
        <v>86</v>
      </c>
      <c r="BK362" s="200">
        <f>ROUND(I362*H362,2)</f>
        <v>0</v>
      </c>
      <c r="BL362" s="17" t="s">
        <v>256</v>
      </c>
      <c r="BM362" s="199" t="s">
        <v>1552</v>
      </c>
    </row>
    <row r="363" spans="1:65" s="12" customFormat="1" ht="22.9" customHeight="1">
      <c r="B363" s="171"/>
      <c r="C363" s="172"/>
      <c r="D363" s="173" t="s">
        <v>77</v>
      </c>
      <c r="E363" s="185" t="s">
        <v>581</v>
      </c>
      <c r="F363" s="185" t="s">
        <v>582</v>
      </c>
      <c r="G363" s="172"/>
      <c r="H363" s="172"/>
      <c r="I363" s="175"/>
      <c r="J363" s="186">
        <f>BK363</f>
        <v>0</v>
      </c>
      <c r="K363" s="172"/>
      <c r="L363" s="177"/>
      <c r="M363" s="178"/>
      <c r="N363" s="179"/>
      <c r="O363" s="179"/>
      <c r="P363" s="180">
        <f>SUM(P364:P378)</f>
        <v>0</v>
      </c>
      <c r="Q363" s="179"/>
      <c r="R363" s="180">
        <f>SUM(R364:R378)</f>
        <v>4.7670000000000004E-2</v>
      </c>
      <c r="S363" s="179"/>
      <c r="T363" s="181">
        <f>SUM(T364:T378)</f>
        <v>0.53249999999999997</v>
      </c>
      <c r="AR363" s="182" t="s">
        <v>88</v>
      </c>
      <c r="AT363" s="183" t="s">
        <v>77</v>
      </c>
      <c r="AU363" s="183" t="s">
        <v>86</v>
      </c>
      <c r="AY363" s="182" t="s">
        <v>163</v>
      </c>
      <c r="BK363" s="184">
        <f>SUM(BK364:BK378)</f>
        <v>0</v>
      </c>
    </row>
    <row r="364" spans="1:65" s="2" customFormat="1" ht="16.5" customHeight="1">
      <c r="A364" s="34"/>
      <c r="B364" s="35"/>
      <c r="C364" s="187" t="s">
        <v>583</v>
      </c>
      <c r="D364" s="187" t="s">
        <v>165</v>
      </c>
      <c r="E364" s="188" t="s">
        <v>584</v>
      </c>
      <c r="F364" s="189" t="s">
        <v>585</v>
      </c>
      <c r="G364" s="190" t="s">
        <v>550</v>
      </c>
      <c r="H364" s="191">
        <v>1</v>
      </c>
      <c r="I364" s="192"/>
      <c r="J364" s="193">
        <f>ROUND(I364*H364,2)</f>
        <v>0</v>
      </c>
      <c r="K364" s="194"/>
      <c r="L364" s="39"/>
      <c r="M364" s="195" t="s">
        <v>1</v>
      </c>
      <c r="N364" s="196" t="s">
        <v>43</v>
      </c>
      <c r="O364" s="71"/>
      <c r="P364" s="197">
        <f>O364*H364</f>
        <v>0</v>
      </c>
      <c r="Q364" s="197">
        <v>1.188E-2</v>
      </c>
      <c r="R364" s="197">
        <f>Q364*H364</f>
        <v>1.188E-2</v>
      </c>
      <c r="S364" s="197">
        <v>0</v>
      </c>
      <c r="T364" s="198">
        <f>S364*H364</f>
        <v>0</v>
      </c>
      <c r="U364" s="34"/>
      <c r="V364" s="34"/>
      <c r="W364" s="34"/>
      <c r="X364" s="34"/>
      <c r="Y364" s="34"/>
      <c r="Z364" s="34"/>
      <c r="AA364" s="34"/>
      <c r="AB364" s="34"/>
      <c r="AC364" s="34"/>
      <c r="AD364" s="34"/>
      <c r="AE364" s="34"/>
      <c r="AR364" s="199" t="s">
        <v>256</v>
      </c>
      <c r="AT364" s="199" t="s">
        <v>165</v>
      </c>
      <c r="AU364" s="199" t="s">
        <v>88</v>
      </c>
      <c r="AY364" s="17" t="s">
        <v>163</v>
      </c>
      <c r="BE364" s="200">
        <f>IF(N364="základní",J364,0)</f>
        <v>0</v>
      </c>
      <c r="BF364" s="200">
        <f>IF(N364="snížená",J364,0)</f>
        <v>0</v>
      </c>
      <c r="BG364" s="200">
        <f>IF(N364="zákl. přenesená",J364,0)</f>
        <v>0</v>
      </c>
      <c r="BH364" s="200">
        <f>IF(N364="sníž. přenesená",J364,0)</f>
        <v>0</v>
      </c>
      <c r="BI364" s="200">
        <f>IF(N364="nulová",J364,0)</f>
        <v>0</v>
      </c>
      <c r="BJ364" s="17" t="s">
        <v>86</v>
      </c>
      <c r="BK364" s="200">
        <f>ROUND(I364*H364,2)</f>
        <v>0</v>
      </c>
      <c r="BL364" s="17" t="s">
        <v>256</v>
      </c>
      <c r="BM364" s="199" t="s">
        <v>586</v>
      </c>
    </row>
    <row r="365" spans="1:65" s="2" customFormat="1" ht="44.25" customHeight="1">
      <c r="A365" s="34"/>
      <c r="B365" s="35"/>
      <c r="C365" s="187" t="s">
        <v>587</v>
      </c>
      <c r="D365" s="187" t="s">
        <v>165</v>
      </c>
      <c r="E365" s="188" t="s">
        <v>588</v>
      </c>
      <c r="F365" s="189" t="s">
        <v>589</v>
      </c>
      <c r="G365" s="190" t="s">
        <v>259</v>
      </c>
      <c r="H365" s="191">
        <v>250</v>
      </c>
      <c r="I365" s="192"/>
      <c r="J365" s="193">
        <f>ROUND(I365*H365,2)</f>
        <v>0</v>
      </c>
      <c r="K365" s="194"/>
      <c r="L365" s="39"/>
      <c r="M365" s="195" t="s">
        <v>1</v>
      </c>
      <c r="N365" s="196" t="s">
        <v>43</v>
      </c>
      <c r="O365" s="71"/>
      <c r="P365" s="197">
        <f>O365*H365</f>
        <v>0</v>
      </c>
      <c r="Q365" s="197">
        <v>0</v>
      </c>
      <c r="R365" s="197">
        <f>Q365*H365</f>
        <v>0</v>
      </c>
      <c r="S365" s="197">
        <v>2.1299999999999999E-3</v>
      </c>
      <c r="T365" s="198">
        <f>S365*H365</f>
        <v>0.53249999999999997</v>
      </c>
      <c r="U365" s="34"/>
      <c r="V365" s="34"/>
      <c r="W365" s="34"/>
      <c r="X365" s="34"/>
      <c r="Y365" s="34"/>
      <c r="Z365" s="34"/>
      <c r="AA365" s="34"/>
      <c r="AB365" s="34"/>
      <c r="AC365" s="34"/>
      <c r="AD365" s="34"/>
      <c r="AE365" s="34"/>
      <c r="AR365" s="199" t="s">
        <v>256</v>
      </c>
      <c r="AT365" s="199" t="s">
        <v>165</v>
      </c>
      <c r="AU365" s="199" t="s">
        <v>88</v>
      </c>
      <c r="AY365" s="17" t="s">
        <v>163</v>
      </c>
      <c r="BE365" s="200">
        <f>IF(N365="základní",J365,0)</f>
        <v>0</v>
      </c>
      <c r="BF365" s="200">
        <f>IF(N365="snížená",J365,0)</f>
        <v>0</v>
      </c>
      <c r="BG365" s="200">
        <f>IF(N365="zákl. přenesená",J365,0)</f>
        <v>0</v>
      </c>
      <c r="BH365" s="200">
        <f>IF(N365="sníž. přenesená",J365,0)</f>
        <v>0</v>
      </c>
      <c r="BI365" s="200">
        <f>IF(N365="nulová",J365,0)</f>
        <v>0</v>
      </c>
      <c r="BJ365" s="17" t="s">
        <v>86</v>
      </c>
      <c r="BK365" s="200">
        <f>ROUND(I365*H365,2)</f>
        <v>0</v>
      </c>
      <c r="BL365" s="17" t="s">
        <v>256</v>
      </c>
      <c r="BM365" s="199" t="s">
        <v>590</v>
      </c>
    </row>
    <row r="366" spans="1:65" s="2" customFormat="1" ht="16.5" customHeight="1">
      <c r="A366" s="34"/>
      <c r="B366" s="35"/>
      <c r="C366" s="187" t="s">
        <v>591</v>
      </c>
      <c r="D366" s="187" t="s">
        <v>165</v>
      </c>
      <c r="E366" s="188" t="s">
        <v>1553</v>
      </c>
      <c r="F366" s="189" t="s">
        <v>1554</v>
      </c>
      <c r="G366" s="190" t="s">
        <v>397</v>
      </c>
      <c r="H366" s="191">
        <v>9</v>
      </c>
      <c r="I366" s="192"/>
      <c r="J366" s="193">
        <f>ROUND(I366*H366,2)</f>
        <v>0</v>
      </c>
      <c r="K366" s="194"/>
      <c r="L366" s="39"/>
      <c r="M366" s="195" t="s">
        <v>1</v>
      </c>
      <c r="N366" s="196" t="s">
        <v>43</v>
      </c>
      <c r="O366" s="71"/>
      <c r="P366" s="197">
        <f>O366*H366</f>
        <v>0</v>
      </c>
      <c r="Q366" s="197">
        <v>4.4999999999999999E-4</v>
      </c>
      <c r="R366" s="197">
        <f>Q366*H366</f>
        <v>4.0499999999999998E-3</v>
      </c>
      <c r="S366" s="197">
        <v>0</v>
      </c>
      <c r="T366" s="198">
        <f>S366*H366</f>
        <v>0</v>
      </c>
      <c r="U366" s="34"/>
      <c r="V366" s="34"/>
      <c r="W366" s="34"/>
      <c r="X366" s="34"/>
      <c r="Y366" s="34"/>
      <c r="Z366" s="34"/>
      <c r="AA366" s="34"/>
      <c r="AB366" s="34"/>
      <c r="AC366" s="34"/>
      <c r="AD366" s="34"/>
      <c r="AE366" s="34"/>
      <c r="AR366" s="199" t="s">
        <v>256</v>
      </c>
      <c r="AT366" s="199" t="s">
        <v>165</v>
      </c>
      <c r="AU366" s="199" t="s">
        <v>88</v>
      </c>
      <c r="AY366" s="17" t="s">
        <v>163</v>
      </c>
      <c r="BE366" s="200">
        <f>IF(N366="základní",J366,0)</f>
        <v>0</v>
      </c>
      <c r="BF366" s="200">
        <f>IF(N366="snížená",J366,0)</f>
        <v>0</v>
      </c>
      <c r="BG366" s="200">
        <f>IF(N366="zákl. přenesená",J366,0)</f>
        <v>0</v>
      </c>
      <c r="BH366" s="200">
        <f>IF(N366="sníž. přenesená",J366,0)</f>
        <v>0</v>
      </c>
      <c r="BI366" s="200">
        <f>IF(N366="nulová",J366,0)</f>
        <v>0</v>
      </c>
      <c r="BJ366" s="17" t="s">
        <v>86</v>
      </c>
      <c r="BK366" s="200">
        <f>ROUND(I366*H366,2)</f>
        <v>0</v>
      </c>
      <c r="BL366" s="17" t="s">
        <v>256</v>
      </c>
      <c r="BM366" s="199" t="s">
        <v>1555</v>
      </c>
    </row>
    <row r="367" spans="1:65" s="2" customFormat="1" ht="24.2" customHeight="1">
      <c r="A367" s="34"/>
      <c r="B367" s="35"/>
      <c r="C367" s="187" t="s">
        <v>597</v>
      </c>
      <c r="D367" s="187" t="s">
        <v>165</v>
      </c>
      <c r="E367" s="188" t="s">
        <v>592</v>
      </c>
      <c r="F367" s="189" t="s">
        <v>593</v>
      </c>
      <c r="G367" s="190" t="s">
        <v>550</v>
      </c>
      <c r="H367" s="191">
        <v>3</v>
      </c>
      <c r="I367" s="192"/>
      <c r="J367" s="193">
        <f>ROUND(I367*H367,2)</f>
        <v>0</v>
      </c>
      <c r="K367" s="194"/>
      <c r="L367" s="39"/>
      <c r="M367" s="195" t="s">
        <v>1</v>
      </c>
      <c r="N367" s="196" t="s">
        <v>43</v>
      </c>
      <c r="O367" s="71"/>
      <c r="P367" s="197">
        <f>O367*H367</f>
        <v>0</v>
      </c>
      <c r="Q367" s="197">
        <v>4.4999999999999999E-4</v>
      </c>
      <c r="R367" s="197">
        <f>Q367*H367</f>
        <v>1.3500000000000001E-3</v>
      </c>
      <c r="S367" s="197">
        <v>0</v>
      </c>
      <c r="T367" s="198">
        <f>S367*H367</f>
        <v>0</v>
      </c>
      <c r="U367" s="34"/>
      <c r="V367" s="34"/>
      <c r="W367" s="34"/>
      <c r="X367" s="34"/>
      <c r="Y367" s="34"/>
      <c r="Z367" s="34"/>
      <c r="AA367" s="34"/>
      <c r="AB367" s="34"/>
      <c r="AC367" s="34"/>
      <c r="AD367" s="34"/>
      <c r="AE367" s="34"/>
      <c r="AR367" s="199" t="s">
        <v>256</v>
      </c>
      <c r="AT367" s="199" t="s">
        <v>165</v>
      </c>
      <c r="AU367" s="199" t="s">
        <v>88</v>
      </c>
      <c r="AY367" s="17" t="s">
        <v>163</v>
      </c>
      <c r="BE367" s="200">
        <f>IF(N367="základní",J367,0)</f>
        <v>0</v>
      </c>
      <c r="BF367" s="200">
        <f>IF(N367="snížená",J367,0)</f>
        <v>0</v>
      </c>
      <c r="BG367" s="200">
        <f>IF(N367="zákl. přenesená",J367,0)</f>
        <v>0</v>
      </c>
      <c r="BH367" s="200">
        <f>IF(N367="sníž. přenesená",J367,0)</f>
        <v>0</v>
      </c>
      <c r="BI367" s="200">
        <f>IF(N367="nulová",J367,0)</f>
        <v>0</v>
      </c>
      <c r="BJ367" s="17" t="s">
        <v>86</v>
      </c>
      <c r="BK367" s="200">
        <f>ROUND(I367*H367,2)</f>
        <v>0</v>
      </c>
      <c r="BL367" s="17" t="s">
        <v>256</v>
      </c>
      <c r="BM367" s="199" t="s">
        <v>594</v>
      </c>
    </row>
    <row r="368" spans="1:65" s="2" customFormat="1" ht="39">
      <c r="A368" s="34"/>
      <c r="B368" s="35"/>
      <c r="C368" s="36"/>
      <c r="D368" s="203" t="s">
        <v>191</v>
      </c>
      <c r="E368" s="36"/>
      <c r="F368" s="224" t="s">
        <v>595</v>
      </c>
      <c r="G368" s="36"/>
      <c r="H368" s="36"/>
      <c r="I368" s="225"/>
      <c r="J368" s="36"/>
      <c r="K368" s="36"/>
      <c r="L368" s="39"/>
      <c r="M368" s="226"/>
      <c r="N368" s="227"/>
      <c r="O368" s="71"/>
      <c r="P368" s="71"/>
      <c r="Q368" s="71"/>
      <c r="R368" s="71"/>
      <c r="S368" s="71"/>
      <c r="T368" s="72"/>
      <c r="U368" s="34"/>
      <c r="V368" s="34"/>
      <c r="W368" s="34"/>
      <c r="X368" s="34"/>
      <c r="Y368" s="34"/>
      <c r="Z368" s="34"/>
      <c r="AA368" s="34"/>
      <c r="AB368" s="34"/>
      <c r="AC368" s="34"/>
      <c r="AD368" s="34"/>
      <c r="AE368" s="34"/>
      <c r="AT368" s="17" t="s">
        <v>191</v>
      </c>
      <c r="AU368" s="17" t="s">
        <v>88</v>
      </c>
    </row>
    <row r="369" spans="1:65" s="13" customFormat="1" ht="11.25">
      <c r="B369" s="201"/>
      <c r="C369" s="202"/>
      <c r="D369" s="203" t="s">
        <v>171</v>
      </c>
      <c r="E369" s="204" t="s">
        <v>1</v>
      </c>
      <c r="F369" s="205" t="s">
        <v>1556</v>
      </c>
      <c r="G369" s="202"/>
      <c r="H369" s="206">
        <v>3</v>
      </c>
      <c r="I369" s="207"/>
      <c r="J369" s="202"/>
      <c r="K369" s="202"/>
      <c r="L369" s="208"/>
      <c r="M369" s="209"/>
      <c r="N369" s="210"/>
      <c r="O369" s="210"/>
      <c r="P369" s="210"/>
      <c r="Q369" s="210"/>
      <c r="R369" s="210"/>
      <c r="S369" s="210"/>
      <c r="T369" s="211"/>
      <c r="AT369" s="212" t="s">
        <v>171</v>
      </c>
      <c r="AU369" s="212" t="s">
        <v>88</v>
      </c>
      <c r="AV369" s="13" t="s">
        <v>88</v>
      </c>
      <c r="AW369" s="13" t="s">
        <v>34</v>
      </c>
      <c r="AX369" s="13" t="s">
        <v>86</v>
      </c>
      <c r="AY369" s="212" t="s">
        <v>163</v>
      </c>
    </row>
    <row r="370" spans="1:65" s="2" customFormat="1" ht="33" customHeight="1">
      <c r="A370" s="34"/>
      <c r="B370" s="35"/>
      <c r="C370" s="187" t="s">
        <v>601</v>
      </c>
      <c r="D370" s="187" t="s">
        <v>165</v>
      </c>
      <c r="E370" s="188" t="s">
        <v>598</v>
      </c>
      <c r="F370" s="189" t="s">
        <v>599</v>
      </c>
      <c r="G370" s="190" t="s">
        <v>175</v>
      </c>
      <c r="H370" s="191">
        <v>3</v>
      </c>
      <c r="I370" s="192"/>
      <c r="J370" s="193">
        <f>ROUND(I370*H370,2)</f>
        <v>0</v>
      </c>
      <c r="K370" s="194"/>
      <c r="L370" s="39"/>
      <c r="M370" s="195" t="s">
        <v>1</v>
      </c>
      <c r="N370" s="196" t="s">
        <v>43</v>
      </c>
      <c r="O370" s="71"/>
      <c r="P370" s="197">
        <f>O370*H370</f>
        <v>0</v>
      </c>
      <c r="Q370" s="197">
        <v>1.2700000000000001E-3</v>
      </c>
      <c r="R370" s="197">
        <f>Q370*H370</f>
        <v>3.81E-3</v>
      </c>
      <c r="S370" s="197">
        <v>0</v>
      </c>
      <c r="T370" s="198">
        <f>S370*H370</f>
        <v>0</v>
      </c>
      <c r="U370" s="34"/>
      <c r="V370" s="34"/>
      <c r="W370" s="34"/>
      <c r="X370" s="34"/>
      <c r="Y370" s="34"/>
      <c r="Z370" s="34"/>
      <c r="AA370" s="34"/>
      <c r="AB370" s="34"/>
      <c r="AC370" s="34"/>
      <c r="AD370" s="34"/>
      <c r="AE370" s="34"/>
      <c r="AR370" s="199" t="s">
        <v>256</v>
      </c>
      <c r="AT370" s="199" t="s">
        <v>165</v>
      </c>
      <c r="AU370" s="199" t="s">
        <v>88</v>
      </c>
      <c r="AY370" s="17" t="s">
        <v>163</v>
      </c>
      <c r="BE370" s="200">
        <f>IF(N370="základní",J370,0)</f>
        <v>0</v>
      </c>
      <c r="BF370" s="200">
        <f>IF(N370="snížená",J370,0)</f>
        <v>0</v>
      </c>
      <c r="BG370" s="200">
        <f>IF(N370="zákl. přenesená",J370,0)</f>
        <v>0</v>
      </c>
      <c r="BH370" s="200">
        <f>IF(N370="sníž. přenesená",J370,0)</f>
        <v>0</v>
      </c>
      <c r="BI370" s="200">
        <f>IF(N370="nulová",J370,0)</f>
        <v>0</v>
      </c>
      <c r="BJ370" s="17" t="s">
        <v>86</v>
      </c>
      <c r="BK370" s="200">
        <f>ROUND(I370*H370,2)</f>
        <v>0</v>
      </c>
      <c r="BL370" s="17" t="s">
        <v>256</v>
      </c>
      <c r="BM370" s="199" t="s">
        <v>600</v>
      </c>
    </row>
    <row r="371" spans="1:65" s="2" customFormat="1" ht="16.5" customHeight="1">
      <c r="A371" s="34"/>
      <c r="B371" s="35"/>
      <c r="C371" s="187" t="s">
        <v>605</v>
      </c>
      <c r="D371" s="187" t="s">
        <v>165</v>
      </c>
      <c r="E371" s="188" t="s">
        <v>602</v>
      </c>
      <c r="F371" s="189" t="s">
        <v>603</v>
      </c>
      <c r="G371" s="190" t="s">
        <v>550</v>
      </c>
      <c r="H371" s="191">
        <v>3</v>
      </c>
      <c r="I371" s="192"/>
      <c r="J371" s="193">
        <f>ROUND(I371*H371,2)</f>
        <v>0</v>
      </c>
      <c r="K371" s="194"/>
      <c r="L371" s="39"/>
      <c r="M371" s="195" t="s">
        <v>1</v>
      </c>
      <c r="N371" s="196" t="s">
        <v>43</v>
      </c>
      <c r="O371" s="71"/>
      <c r="P371" s="197">
        <f>O371*H371</f>
        <v>0</v>
      </c>
      <c r="Q371" s="197">
        <v>2E-3</v>
      </c>
      <c r="R371" s="197">
        <f>Q371*H371</f>
        <v>6.0000000000000001E-3</v>
      </c>
      <c r="S371" s="197">
        <v>0</v>
      </c>
      <c r="T371" s="198">
        <f>S371*H371</f>
        <v>0</v>
      </c>
      <c r="U371" s="34"/>
      <c r="V371" s="34"/>
      <c r="W371" s="34"/>
      <c r="X371" s="34"/>
      <c r="Y371" s="34"/>
      <c r="Z371" s="34"/>
      <c r="AA371" s="34"/>
      <c r="AB371" s="34"/>
      <c r="AC371" s="34"/>
      <c r="AD371" s="34"/>
      <c r="AE371" s="34"/>
      <c r="AR371" s="199" t="s">
        <v>256</v>
      </c>
      <c r="AT371" s="199" t="s">
        <v>165</v>
      </c>
      <c r="AU371" s="199" t="s">
        <v>88</v>
      </c>
      <c r="AY371" s="17" t="s">
        <v>163</v>
      </c>
      <c r="BE371" s="200">
        <f>IF(N371="základní",J371,0)</f>
        <v>0</v>
      </c>
      <c r="BF371" s="200">
        <f>IF(N371="snížená",J371,0)</f>
        <v>0</v>
      </c>
      <c r="BG371" s="200">
        <f>IF(N371="zákl. přenesená",J371,0)</f>
        <v>0</v>
      </c>
      <c r="BH371" s="200">
        <f>IF(N371="sníž. přenesená",J371,0)</f>
        <v>0</v>
      </c>
      <c r="BI371" s="200">
        <f>IF(N371="nulová",J371,0)</f>
        <v>0</v>
      </c>
      <c r="BJ371" s="17" t="s">
        <v>86</v>
      </c>
      <c r="BK371" s="200">
        <f>ROUND(I371*H371,2)</f>
        <v>0</v>
      </c>
      <c r="BL371" s="17" t="s">
        <v>256</v>
      </c>
      <c r="BM371" s="199" t="s">
        <v>604</v>
      </c>
    </row>
    <row r="372" spans="1:65" s="2" customFormat="1" ht="62.65" customHeight="1">
      <c r="A372" s="34"/>
      <c r="B372" s="35"/>
      <c r="C372" s="187" t="s">
        <v>609</v>
      </c>
      <c r="D372" s="187" t="s">
        <v>165</v>
      </c>
      <c r="E372" s="188" t="s">
        <v>606</v>
      </c>
      <c r="F372" s="189" t="s">
        <v>607</v>
      </c>
      <c r="G372" s="190" t="s">
        <v>550</v>
      </c>
      <c r="H372" s="191">
        <v>3</v>
      </c>
      <c r="I372" s="192"/>
      <c r="J372" s="193">
        <f>ROUND(I372*H372,2)</f>
        <v>0</v>
      </c>
      <c r="K372" s="194"/>
      <c r="L372" s="39"/>
      <c r="M372" s="195" t="s">
        <v>1</v>
      </c>
      <c r="N372" s="196" t="s">
        <v>43</v>
      </c>
      <c r="O372" s="71"/>
      <c r="P372" s="197">
        <f>O372*H372</f>
        <v>0</v>
      </c>
      <c r="Q372" s="197">
        <v>4.0000000000000002E-4</v>
      </c>
      <c r="R372" s="197">
        <f>Q372*H372</f>
        <v>1.2000000000000001E-3</v>
      </c>
      <c r="S372" s="197">
        <v>0</v>
      </c>
      <c r="T372" s="198">
        <f>S372*H372</f>
        <v>0</v>
      </c>
      <c r="U372" s="34"/>
      <c r="V372" s="34"/>
      <c r="W372" s="34"/>
      <c r="X372" s="34"/>
      <c r="Y372" s="34"/>
      <c r="Z372" s="34"/>
      <c r="AA372" s="34"/>
      <c r="AB372" s="34"/>
      <c r="AC372" s="34"/>
      <c r="AD372" s="34"/>
      <c r="AE372" s="34"/>
      <c r="AR372" s="199" t="s">
        <v>256</v>
      </c>
      <c r="AT372" s="199" t="s">
        <v>165</v>
      </c>
      <c r="AU372" s="199" t="s">
        <v>88</v>
      </c>
      <c r="AY372" s="17" t="s">
        <v>163</v>
      </c>
      <c r="BE372" s="200">
        <f>IF(N372="základní",J372,0)</f>
        <v>0</v>
      </c>
      <c r="BF372" s="200">
        <f>IF(N372="snížená",J372,0)</f>
        <v>0</v>
      </c>
      <c r="BG372" s="200">
        <f>IF(N372="zákl. přenesená",J372,0)</f>
        <v>0</v>
      </c>
      <c r="BH372" s="200">
        <f>IF(N372="sníž. přenesená",J372,0)</f>
        <v>0</v>
      </c>
      <c r="BI372" s="200">
        <f>IF(N372="nulová",J372,0)</f>
        <v>0</v>
      </c>
      <c r="BJ372" s="17" t="s">
        <v>86</v>
      </c>
      <c r="BK372" s="200">
        <f>ROUND(I372*H372,2)</f>
        <v>0</v>
      </c>
      <c r="BL372" s="17" t="s">
        <v>256</v>
      </c>
      <c r="BM372" s="199" t="s">
        <v>608</v>
      </c>
    </row>
    <row r="373" spans="1:65" s="2" customFormat="1" ht="62.65" customHeight="1">
      <c r="A373" s="34"/>
      <c r="B373" s="35"/>
      <c r="C373" s="187" t="s">
        <v>613</v>
      </c>
      <c r="D373" s="187" t="s">
        <v>165</v>
      </c>
      <c r="E373" s="188" t="s">
        <v>610</v>
      </c>
      <c r="F373" s="189" t="s">
        <v>611</v>
      </c>
      <c r="G373" s="190" t="s">
        <v>550</v>
      </c>
      <c r="H373" s="191">
        <v>3</v>
      </c>
      <c r="I373" s="192"/>
      <c r="J373" s="193">
        <f>ROUND(I373*H373,2)</f>
        <v>0</v>
      </c>
      <c r="K373" s="194"/>
      <c r="L373" s="39"/>
      <c r="M373" s="195" t="s">
        <v>1</v>
      </c>
      <c r="N373" s="196" t="s">
        <v>43</v>
      </c>
      <c r="O373" s="71"/>
      <c r="P373" s="197">
        <f>O373*H373</f>
        <v>0</v>
      </c>
      <c r="Q373" s="197">
        <v>4.0000000000000002E-4</v>
      </c>
      <c r="R373" s="197">
        <f>Q373*H373</f>
        <v>1.2000000000000001E-3</v>
      </c>
      <c r="S373" s="197">
        <v>0</v>
      </c>
      <c r="T373" s="198">
        <f>S373*H373</f>
        <v>0</v>
      </c>
      <c r="U373" s="34"/>
      <c r="V373" s="34"/>
      <c r="W373" s="34"/>
      <c r="X373" s="34"/>
      <c r="Y373" s="34"/>
      <c r="Z373" s="34"/>
      <c r="AA373" s="34"/>
      <c r="AB373" s="34"/>
      <c r="AC373" s="34"/>
      <c r="AD373" s="34"/>
      <c r="AE373" s="34"/>
      <c r="AR373" s="199" t="s">
        <v>256</v>
      </c>
      <c r="AT373" s="199" t="s">
        <v>165</v>
      </c>
      <c r="AU373" s="199" t="s">
        <v>88</v>
      </c>
      <c r="AY373" s="17" t="s">
        <v>163</v>
      </c>
      <c r="BE373" s="200">
        <f>IF(N373="základní",J373,0)</f>
        <v>0</v>
      </c>
      <c r="BF373" s="200">
        <f>IF(N373="snížená",J373,0)</f>
        <v>0</v>
      </c>
      <c r="BG373" s="200">
        <f>IF(N373="zákl. přenesená",J373,0)</f>
        <v>0</v>
      </c>
      <c r="BH373" s="200">
        <f>IF(N373="sníž. přenesená",J373,0)</f>
        <v>0</v>
      </c>
      <c r="BI373" s="200">
        <f>IF(N373="nulová",J373,0)</f>
        <v>0</v>
      </c>
      <c r="BJ373" s="17" t="s">
        <v>86</v>
      </c>
      <c r="BK373" s="200">
        <f>ROUND(I373*H373,2)</f>
        <v>0</v>
      </c>
      <c r="BL373" s="17" t="s">
        <v>256</v>
      </c>
      <c r="BM373" s="199" t="s">
        <v>612</v>
      </c>
    </row>
    <row r="374" spans="1:65" s="2" customFormat="1" ht="66.75" customHeight="1">
      <c r="A374" s="34"/>
      <c r="B374" s="35"/>
      <c r="C374" s="187" t="s">
        <v>618</v>
      </c>
      <c r="D374" s="187" t="s">
        <v>165</v>
      </c>
      <c r="E374" s="188" t="s">
        <v>614</v>
      </c>
      <c r="F374" s="189" t="s">
        <v>615</v>
      </c>
      <c r="G374" s="190" t="s">
        <v>259</v>
      </c>
      <c r="H374" s="191">
        <v>45</v>
      </c>
      <c r="I374" s="192"/>
      <c r="J374" s="193">
        <f>ROUND(I374*H374,2)</f>
        <v>0</v>
      </c>
      <c r="K374" s="194"/>
      <c r="L374" s="39"/>
      <c r="M374" s="195" t="s">
        <v>1</v>
      </c>
      <c r="N374" s="196" t="s">
        <v>43</v>
      </c>
      <c r="O374" s="71"/>
      <c r="P374" s="197">
        <f>O374*H374</f>
        <v>0</v>
      </c>
      <c r="Q374" s="197">
        <v>4.0000000000000002E-4</v>
      </c>
      <c r="R374" s="197">
        <f>Q374*H374</f>
        <v>1.8000000000000002E-2</v>
      </c>
      <c r="S374" s="197">
        <v>0</v>
      </c>
      <c r="T374" s="198">
        <f>S374*H374</f>
        <v>0</v>
      </c>
      <c r="U374" s="34"/>
      <c r="V374" s="34"/>
      <c r="W374" s="34"/>
      <c r="X374" s="34"/>
      <c r="Y374" s="34"/>
      <c r="Z374" s="34"/>
      <c r="AA374" s="34"/>
      <c r="AB374" s="34"/>
      <c r="AC374" s="34"/>
      <c r="AD374" s="34"/>
      <c r="AE374" s="34"/>
      <c r="AR374" s="199" t="s">
        <v>256</v>
      </c>
      <c r="AT374" s="199" t="s">
        <v>165</v>
      </c>
      <c r="AU374" s="199" t="s">
        <v>88</v>
      </c>
      <c r="AY374" s="17" t="s">
        <v>163</v>
      </c>
      <c r="BE374" s="200">
        <f>IF(N374="základní",J374,0)</f>
        <v>0</v>
      </c>
      <c r="BF374" s="200">
        <f>IF(N374="snížená",J374,0)</f>
        <v>0</v>
      </c>
      <c r="BG374" s="200">
        <f>IF(N374="zákl. přenesená",J374,0)</f>
        <v>0</v>
      </c>
      <c r="BH374" s="200">
        <f>IF(N374="sníž. přenesená",J374,0)</f>
        <v>0</v>
      </c>
      <c r="BI374" s="200">
        <f>IF(N374="nulová",J374,0)</f>
        <v>0</v>
      </c>
      <c r="BJ374" s="17" t="s">
        <v>86</v>
      </c>
      <c r="BK374" s="200">
        <f>ROUND(I374*H374,2)</f>
        <v>0</v>
      </c>
      <c r="BL374" s="17" t="s">
        <v>256</v>
      </c>
      <c r="BM374" s="199" t="s">
        <v>616</v>
      </c>
    </row>
    <row r="375" spans="1:65" s="13" customFormat="1" ht="11.25">
      <c r="B375" s="201"/>
      <c r="C375" s="202"/>
      <c r="D375" s="203" t="s">
        <v>171</v>
      </c>
      <c r="E375" s="204" t="s">
        <v>1</v>
      </c>
      <c r="F375" s="205" t="s">
        <v>617</v>
      </c>
      <c r="G375" s="202"/>
      <c r="H375" s="206">
        <v>45</v>
      </c>
      <c r="I375" s="207"/>
      <c r="J375" s="202"/>
      <c r="K375" s="202"/>
      <c r="L375" s="208"/>
      <c r="M375" s="209"/>
      <c r="N375" s="210"/>
      <c r="O375" s="210"/>
      <c r="P375" s="210"/>
      <c r="Q375" s="210"/>
      <c r="R375" s="210"/>
      <c r="S375" s="210"/>
      <c r="T375" s="211"/>
      <c r="AT375" s="212" t="s">
        <v>171</v>
      </c>
      <c r="AU375" s="212" t="s">
        <v>88</v>
      </c>
      <c r="AV375" s="13" t="s">
        <v>88</v>
      </c>
      <c r="AW375" s="13" t="s">
        <v>34</v>
      </c>
      <c r="AX375" s="13" t="s">
        <v>86</v>
      </c>
      <c r="AY375" s="212" t="s">
        <v>163</v>
      </c>
    </row>
    <row r="376" spans="1:65" s="2" customFormat="1" ht="24.2" customHeight="1">
      <c r="A376" s="34"/>
      <c r="B376" s="35"/>
      <c r="C376" s="187" t="s">
        <v>624</v>
      </c>
      <c r="D376" s="187" t="s">
        <v>165</v>
      </c>
      <c r="E376" s="188" t="s">
        <v>1557</v>
      </c>
      <c r="F376" s="189" t="s">
        <v>1558</v>
      </c>
      <c r="G376" s="190" t="s">
        <v>175</v>
      </c>
      <c r="H376" s="191">
        <v>1</v>
      </c>
      <c r="I376" s="192"/>
      <c r="J376" s="193">
        <f>ROUND(I376*H376,2)</f>
        <v>0</v>
      </c>
      <c r="K376" s="194"/>
      <c r="L376" s="39"/>
      <c r="M376" s="195" t="s">
        <v>1</v>
      </c>
      <c r="N376" s="196" t="s">
        <v>43</v>
      </c>
      <c r="O376" s="71"/>
      <c r="P376" s="197">
        <f>O376*H376</f>
        <v>0</v>
      </c>
      <c r="Q376" s="197">
        <v>1.8000000000000001E-4</v>
      </c>
      <c r="R376" s="197">
        <f>Q376*H376</f>
        <v>1.8000000000000001E-4</v>
      </c>
      <c r="S376" s="197">
        <v>0</v>
      </c>
      <c r="T376" s="198">
        <f>S376*H376</f>
        <v>0</v>
      </c>
      <c r="U376" s="34"/>
      <c r="V376" s="34"/>
      <c r="W376" s="34"/>
      <c r="X376" s="34"/>
      <c r="Y376" s="34"/>
      <c r="Z376" s="34"/>
      <c r="AA376" s="34"/>
      <c r="AB376" s="34"/>
      <c r="AC376" s="34"/>
      <c r="AD376" s="34"/>
      <c r="AE376" s="34"/>
      <c r="AR376" s="199" t="s">
        <v>256</v>
      </c>
      <c r="AT376" s="199" t="s">
        <v>165</v>
      </c>
      <c r="AU376" s="199" t="s">
        <v>88</v>
      </c>
      <c r="AY376" s="17" t="s">
        <v>163</v>
      </c>
      <c r="BE376" s="200">
        <f>IF(N376="základní",J376,0)</f>
        <v>0</v>
      </c>
      <c r="BF376" s="200">
        <f>IF(N376="snížená",J376,0)</f>
        <v>0</v>
      </c>
      <c r="BG376" s="200">
        <f>IF(N376="zákl. přenesená",J376,0)</f>
        <v>0</v>
      </c>
      <c r="BH376" s="200">
        <f>IF(N376="sníž. přenesená",J376,0)</f>
        <v>0</v>
      </c>
      <c r="BI376" s="200">
        <f>IF(N376="nulová",J376,0)</f>
        <v>0</v>
      </c>
      <c r="BJ376" s="17" t="s">
        <v>86</v>
      </c>
      <c r="BK376" s="200">
        <f>ROUND(I376*H376,2)</f>
        <v>0</v>
      </c>
      <c r="BL376" s="17" t="s">
        <v>256</v>
      </c>
      <c r="BM376" s="199" t="s">
        <v>1559</v>
      </c>
    </row>
    <row r="377" spans="1:65" s="13" customFormat="1" ht="11.25">
      <c r="B377" s="201"/>
      <c r="C377" s="202"/>
      <c r="D377" s="203" t="s">
        <v>171</v>
      </c>
      <c r="E377" s="204" t="s">
        <v>1</v>
      </c>
      <c r="F377" s="205" t="s">
        <v>1560</v>
      </c>
      <c r="G377" s="202"/>
      <c r="H377" s="206">
        <v>1</v>
      </c>
      <c r="I377" s="207"/>
      <c r="J377" s="202"/>
      <c r="K377" s="202"/>
      <c r="L377" s="208"/>
      <c r="M377" s="209"/>
      <c r="N377" s="210"/>
      <c r="O377" s="210"/>
      <c r="P377" s="210"/>
      <c r="Q377" s="210"/>
      <c r="R377" s="210"/>
      <c r="S377" s="210"/>
      <c r="T377" s="211"/>
      <c r="AT377" s="212" t="s">
        <v>171</v>
      </c>
      <c r="AU377" s="212" t="s">
        <v>88</v>
      </c>
      <c r="AV377" s="13" t="s">
        <v>88</v>
      </c>
      <c r="AW377" s="13" t="s">
        <v>34</v>
      </c>
      <c r="AX377" s="13" t="s">
        <v>86</v>
      </c>
      <c r="AY377" s="212" t="s">
        <v>163</v>
      </c>
    </row>
    <row r="378" spans="1:65" s="2" customFormat="1" ht="24.2" customHeight="1">
      <c r="A378" s="34"/>
      <c r="B378" s="35"/>
      <c r="C378" s="187" t="s">
        <v>628</v>
      </c>
      <c r="D378" s="187" t="s">
        <v>165</v>
      </c>
      <c r="E378" s="188" t="s">
        <v>1561</v>
      </c>
      <c r="F378" s="189" t="s">
        <v>1562</v>
      </c>
      <c r="G378" s="190" t="s">
        <v>537</v>
      </c>
      <c r="H378" s="239"/>
      <c r="I378" s="192"/>
      <c r="J378" s="193">
        <f>ROUND(I378*H378,2)</f>
        <v>0</v>
      </c>
      <c r="K378" s="194"/>
      <c r="L378" s="39"/>
      <c r="M378" s="195" t="s">
        <v>1</v>
      </c>
      <c r="N378" s="196" t="s">
        <v>43</v>
      </c>
      <c r="O378" s="71"/>
      <c r="P378" s="197">
        <f>O378*H378</f>
        <v>0</v>
      </c>
      <c r="Q378" s="197">
        <v>0</v>
      </c>
      <c r="R378" s="197">
        <f>Q378*H378</f>
        <v>0</v>
      </c>
      <c r="S378" s="197">
        <v>0</v>
      </c>
      <c r="T378" s="198">
        <f>S378*H378</f>
        <v>0</v>
      </c>
      <c r="U378" s="34"/>
      <c r="V378" s="34"/>
      <c r="W378" s="34"/>
      <c r="X378" s="34"/>
      <c r="Y378" s="34"/>
      <c r="Z378" s="34"/>
      <c r="AA378" s="34"/>
      <c r="AB378" s="34"/>
      <c r="AC378" s="34"/>
      <c r="AD378" s="34"/>
      <c r="AE378" s="34"/>
      <c r="AR378" s="199" t="s">
        <v>256</v>
      </c>
      <c r="AT378" s="199" t="s">
        <v>165</v>
      </c>
      <c r="AU378" s="199" t="s">
        <v>88</v>
      </c>
      <c r="AY378" s="17" t="s">
        <v>163</v>
      </c>
      <c r="BE378" s="200">
        <f>IF(N378="základní",J378,0)</f>
        <v>0</v>
      </c>
      <c r="BF378" s="200">
        <f>IF(N378="snížená",J378,0)</f>
        <v>0</v>
      </c>
      <c r="BG378" s="200">
        <f>IF(N378="zákl. přenesená",J378,0)</f>
        <v>0</v>
      </c>
      <c r="BH378" s="200">
        <f>IF(N378="sníž. přenesená",J378,0)</f>
        <v>0</v>
      </c>
      <c r="BI378" s="200">
        <f>IF(N378="nulová",J378,0)</f>
        <v>0</v>
      </c>
      <c r="BJ378" s="17" t="s">
        <v>86</v>
      </c>
      <c r="BK378" s="200">
        <f>ROUND(I378*H378,2)</f>
        <v>0</v>
      </c>
      <c r="BL378" s="17" t="s">
        <v>256</v>
      </c>
      <c r="BM378" s="199" t="s">
        <v>1563</v>
      </c>
    </row>
    <row r="379" spans="1:65" s="12" customFormat="1" ht="22.9" customHeight="1">
      <c r="B379" s="171"/>
      <c r="C379" s="172"/>
      <c r="D379" s="173" t="s">
        <v>77</v>
      </c>
      <c r="E379" s="185" t="s">
        <v>1564</v>
      </c>
      <c r="F379" s="185" t="s">
        <v>1565</v>
      </c>
      <c r="G379" s="172"/>
      <c r="H379" s="172"/>
      <c r="I379" s="175"/>
      <c r="J379" s="186">
        <f>BK379</f>
        <v>0</v>
      </c>
      <c r="K379" s="172"/>
      <c r="L379" s="177"/>
      <c r="M379" s="178"/>
      <c r="N379" s="179"/>
      <c r="O379" s="179"/>
      <c r="P379" s="180">
        <f>SUM(P380:P381)</f>
        <v>0</v>
      </c>
      <c r="Q379" s="179"/>
      <c r="R379" s="180">
        <f>SUM(R380:R381)</f>
        <v>4.4560000000000002E-2</v>
      </c>
      <c r="S379" s="179"/>
      <c r="T379" s="181">
        <f>SUM(T380:T381)</f>
        <v>0</v>
      </c>
      <c r="AR379" s="182" t="s">
        <v>88</v>
      </c>
      <c r="AT379" s="183" t="s">
        <v>77</v>
      </c>
      <c r="AU379" s="183" t="s">
        <v>86</v>
      </c>
      <c r="AY379" s="182" t="s">
        <v>163</v>
      </c>
      <c r="BK379" s="184">
        <f>SUM(BK380:BK381)</f>
        <v>0</v>
      </c>
    </row>
    <row r="380" spans="1:65" s="2" customFormat="1" ht="24.2" customHeight="1">
      <c r="A380" s="34"/>
      <c r="B380" s="35"/>
      <c r="C380" s="187" t="s">
        <v>632</v>
      </c>
      <c r="D380" s="187" t="s">
        <v>165</v>
      </c>
      <c r="E380" s="188" t="s">
        <v>1566</v>
      </c>
      <c r="F380" s="189" t="s">
        <v>1567</v>
      </c>
      <c r="G380" s="190" t="s">
        <v>550</v>
      </c>
      <c r="H380" s="191">
        <v>1</v>
      </c>
      <c r="I380" s="192"/>
      <c r="J380" s="193">
        <f>ROUND(I380*H380,2)</f>
        <v>0</v>
      </c>
      <c r="K380" s="194"/>
      <c r="L380" s="39"/>
      <c r="M380" s="195" t="s">
        <v>1</v>
      </c>
      <c r="N380" s="196" t="s">
        <v>43</v>
      </c>
      <c r="O380" s="71"/>
      <c r="P380" s="197">
        <f>O380*H380</f>
        <v>0</v>
      </c>
      <c r="Q380" s="197">
        <v>4.4560000000000002E-2</v>
      </c>
      <c r="R380" s="197">
        <f>Q380*H380</f>
        <v>4.4560000000000002E-2</v>
      </c>
      <c r="S380" s="197">
        <v>0</v>
      </c>
      <c r="T380" s="198">
        <f>S380*H380</f>
        <v>0</v>
      </c>
      <c r="U380" s="34"/>
      <c r="V380" s="34"/>
      <c r="W380" s="34"/>
      <c r="X380" s="34"/>
      <c r="Y380" s="34"/>
      <c r="Z380" s="34"/>
      <c r="AA380" s="34"/>
      <c r="AB380" s="34"/>
      <c r="AC380" s="34"/>
      <c r="AD380" s="34"/>
      <c r="AE380" s="34"/>
      <c r="AR380" s="199" t="s">
        <v>256</v>
      </c>
      <c r="AT380" s="199" t="s">
        <v>165</v>
      </c>
      <c r="AU380" s="199" t="s">
        <v>88</v>
      </c>
      <c r="AY380" s="17" t="s">
        <v>163</v>
      </c>
      <c r="BE380" s="200">
        <f>IF(N380="základní",J380,0)</f>
        <v>0</v>
      </c>
      <c r="BF380" s="200">
        <f>IF(N380="snížená",J380,0)</f>
        <v>0</v>
      </c>
      <c r="BG380" s="200">
        <f>IF(N380="zákl. přenesená",J380,0)</f>
        <v>0</v>
      </c>
      <c r="BH380" s="200">
        <f>IF(N380="sníž. přenesená",J380,0)</f>
        <v>0</v>
      </c>
      <c r="BI380" s="200">
        <f>IF(N380="nulová",J380,0)</f>
        <v>0</v>
      </c>
      <c r="BJ380" s="17" t="s">
        <v>86</v>
      </c>
      <c r="BK380" s="200">
        <f>ROUND(I380*H380,2)</f>
        <v>0</v>
      </c>
      <c r="BL380" s="17" t="s">
        <v>256</v>
      </c>
      <c r="BM380" s="199" t="s">
        <v>1568</v>
      </c>
    </row>
    <row r="381" spans="1:65" s="2" customFormat="1" ht="24.2" customHeight="1">
      <c r="A381" s="34"/>
      <c r="B381" s="35"/>
      <c r="C381" s="187" t="s">
        <v>636</v>
      </c>
      <c r="D381" s="187" t="s">
        <v>165</v>
      </c>
      <c r="E381" s="188" t="s">
        <v>1569</v>
      </c>
      <c r="F381" s="189" t="s">
        <v>1570</v>
      </c>
      <c r="G381" s="190" t="s">
        <v>477</v>
      </c>
      <c r="H381" s="191">
        <v>4.4999999999999998E-2</v>
      </c>
      <c r="I381" s="192"/>
      <c r="J381" s="193">
        <f>ROUND(I381*H381,2)</f>
        <v>0</v>
      </c>
      <c r="K381" s="194"/>
      <c r="L381" s="39"/>
      <c r="M381" s="195" t="s">
        <v>1</v>
      </c>
      <c r="N381" s="196" t="s">
        <v>43</v>
      </c>
      <c r="O381" s="71"/>
      <c r="P381" s="197">
        <f>O381*H381</f>
        <v>0</v>
      </c>
      <c r="Q381" s="197">
        <v>0</v>
      </c>
      <c r="R381" s="197">
        <f>Q381*H381</f>
        <v>0</v>
      </c>
      <c r="S381" s="197">
        <v>0</v>
      </c>
      <c r="T381" s="198">
        <f>S381*H381</f>
        <v>0</v>
      </c>
      <c r="U381" s="34"/>
      <c r="V381" s="34"/>
      <c r="W381" s="34"/>
      <c r="X381" s="34"/>
      <c r="Y381" s="34"/>
      <c r="Z381" s="34"/>
      <c r="AA381" s="34"/>
      <c r="AB381" s="34"/>
      <c r="AC381" s="34"/>
      <c r="AD381" s="34"/>
      <c r="AE381" s="34"/>
      <c r="AR381" s="199" t="s">
        <v>256</v>
      </c>
      <c r="AT381" s="199" t="s">
        <v>165</v>
      </c>
      <c r="AU381" s="199" t="s">
        <v>88</v>
      </c>
      <c r="AY381" s="17" t="s">
        <v>163</v>
      </c>
      <c r="BE381" s="200">
        <f>IF(N381="základní",J381,0)</f>
        <v>0</v>
      </c>
      <c r="BF381" s="200">
        <f>IF(N381="snížená",J381,0)</f>
        <v>0</v>
      </c>
      <c r="BG381" s="200">
        <f>IF(N381="zákl. přenesená",J381,0)</f>
        <v>0</v>
      </c>
      <c r="BH381" s="200">
        <f>IF(N381="sníž. přenesená",J381,0)</f>
        <v>0</v>
      </c>
      <c r="BI381" s="200">
        <f>IF(N381="nulová",J381,0)</f>
        <v>0</v>
      </c>
      <c r="BJ381" s="17" t="s">
        <v>86</v>
      </c>
      <c r="BK381" s="200">
        <f>ROUND(I381*H381,2)</f>
        <v>0</v>
      </c>
      <c r="BL381" s="17" t="s">
        <v>256</v>
      </c>
      <c r="BM381" s="199" t="s">
        <v>1571</v>
      </c>
    </row>
    <row r="382" spans="1:65" s="12" customFormat="1" ht="22.9" customHeight="1">
      <c r="B382" s="171"/>
      <c r="C382" s="172"/>
      <c r="D382" s="173" t="s">
        <v>77</v>
      </c>
      <c r="E382" s="185" t="s">
        <v>622</v>
      </c>
      <c r="F382" s="185" t="s">
        <v>623</v>
      </c>
      <c r="G382" s="172"/>
      <c r="H382" s="172"/>
      <c r="I382" s="175"/>
      <c r="J382" s="186">
        <f>BK382</f>
        <v>0</v>
      </c>
      <c r="K382" s="172"/>
      <c r="L382" s="177"/>
      <c r="M382" s="178"/>
      <c r="N382" s="179"/>
      <c r="O382" s="179"/>
      <c r="P382" s="180">
        <f>SUM(P383:P424)</f>
        <v>0</v>
      </c>
      <c r="Q382" s="179"/>
      <c r="R382" s="180">
        <f>SUM(R383:R424)</f>
        <v>0.55249999999999988</v>
      </c>
      <c r="S382" s="179"/>
      <c r="T382" s="181">
        <f>SUM(T383:T424)</f>
        <v>1.10504</v>
      </c>
      <c r="AR382" s="182" t="s">
        <v>88</v>
      </c>
      <c r="AT382" s="183" t="s">
        <v>77</v>
      </c>
      <c r="AU382" s="183" t="s">
        <v>86</v>
      </c>
      <c r="AY382" s="182" t="s">
        <v>163</v>
      </c>
      <c r="BK382" s="184">
        <f>SUM(BK383:BK424)</f>
        <v>0</v>
      </c>
    </row>
    <row r="383" spans="1:65" s="2" customFormat="1" ht="16.5" customHeight="1">
      <c r="A383" s="34"/>
      <c r="B383" s="35"/>
      <c r="C383" s="187" t="s">
        <v>640</v>
      </c>
      <c r="D383" s="187" t="s">
        <v>165</v>
      </c>
      <c r="E383" s="188" t="s">
        <v>625</v>
      </c>
      <c r="F383" s="189" t="s">
        <v>626</v>
      </c>
      <c r="G383" s="190" t="s">
        <v>550</v>
      </c>
      <c r="H383" s="191">
        <v>8</v>
      </c>
      <c r="I383" s="192"/>
      <c r="J383" s="193">
        <f t="shared" ref="J383:J404" si="10">ROUND(I383*H383,2)</f>
        <v>0</v>
      </c>
      <c r="K383" s="194"/>
      <c r="L383" s="39"/>
      <c r="M383" s="195" t="s">
        <v>1</v>
      </c>
      <c r="N383" s="196" t="s">
        <v>43</v>
      </c>
      <c r="O383" s="71"/>
      <c r="P383" s="197">
        <f t="shared" ref="P383:P404" si="11">O383*H383</f>
        <v>0</v>
      </c>
      <c r="Q383" s="197">
        <v>0</v>
      </c>
      <c r="R383" s="197">
        <f t="shared" ref="R383:R404" si="12">Q383*H383</f>
        <v>0</v>
      </c>
      <c r="S383" s="197">
        <v>1.933E-2</v>
      </c>
      <c r="T383" s="198">
        <f t="shared" ref="T383:T404" si="13">S383*H383</f>
        <v>0.15464</v>
      </c>
      <c r="U383" s="34"/>
      <c r="V383" s="34"/>
      <c r="W383" s="34"/>
      <c r="X383" s="34"/>
      <c r="Y383" s="34"/>
      <c r="Z383" s="34"/>
      <c r="AA383" s="34"/>
      <c r="AB383" s="34"/>
      <c r="AC383" s="34"/>
      <c r="AD383" s="34"/>
      <c r="AE383" s="34"/>
      <c r="AR383" s="199" t="s">
        <v>256</v>
      </c>
      <c r="AT383" s="199" t="s">
        <v>165</v>
      </c>
      <c r="AU383" s="199" t="s">
        <v>88</v>
      </c>
      <c r="AY383" s="17" t="s">
        <v>163</v>
      </c>
      <c r="BE383" s="200">
        <f t="shared" ref="BE383:BE404" si="14">IF(N383="základní",J383,0)</f>
        <v>0</v>
      </c>
      <c r="BF383" s="200">
        <f t="shared" ref="BF383:BF404" si="15">IF(N383="snížená",J383,0)</f>
        <v>0</v>
      </c>
      <c r="BG383" s="200">
        <f t="shared" ref="BG383:BG404" si="16">IF(N383="zákl. přenesená",J383,0)</f>
        <v>0</v>
      </c>
      <c r="BH383" s="200">
        <f t="shared" ref="BH383:BH404" si="17">IF(N383="sníž. přenesená",J383,0)</f>
        <v>0</v>
      </c>
      <c r="BI383" s="200">
        <f t="shared" ref="BI383:BI404" si="18">IF(N383="nulová",J383,0)</f>
        <v>0</v>
      </c>
      <c r="BJ383" s="17" t="s">
        <v>86</v>
      </c>
      <c r="BK383" s="200">
        <f t="shared" ref="BK383:BK404" si="19">ROUND(I383*H383,2)</f>
        <v>0</v>
      </c>
      <c r="BL383" s="17" t="s">
        <v>256</v>
      </c>
      <c r="BM383" s="199" t="s">
        <v>627</v>
      </c>
    </row>
    <row r="384" spans="1:65" s="2" customFormat="1" ht="24.2" customHeight="1">
      <c r="A384" s="34"/>
      <c r="B384" s="35"/>
      <c r="C384" s="187" t="s">
        <v>644</v>
      </c>
      <c r="D384" s="187" t="s">
        <v>165</v>
      </c>
      <c r="E384" s="188" t="s">
        <v>629</v>
      </c>
      <c r="F384" s="189" t="s">
        <v>630</v>
      </c>
      <c r="G384" s="190" t="s">
        <v>550</v>
      </c>
      <c r="H384" s="191">
        <v>5</v>
      </c>
      <c r="I384" s="192"/>
      <c r="J384" s="193">
        <f t="shared" si="10"/>
        <v>0</v>
      </c>
      <c r="K384" s="194"/>
      <c r="L384" s="39"/>
      <c r="M384" s="195" t="s">
        <v>1</v>
      </c>
      <c r="N384" s="196" t="s">
        <v>43</v>
      </c>
      <c r="O384" s="71"/>
      <c r="P384" s="197">
        <f t="shared" si="11"/>
        <v>0</v>
      </c>
      <c r="Q384" s="197">
        <v>1.6969999999999999E-2</v>
      </c>
      <c r="R384" s="197">
        <f t="shared" si="12"/>
        <v>8.4849999999999995E-2</v>
      </c>
      <c r="S384" s="197">
        <v>0</v>
      </c>
      <c r="T384" s="198">
        <f t="shared" si="13"/>
        <v>0</v>
      </c>
      <c r="U384" s="34"/>
      <c r="V384" s="34"/>
      <c r="W384" s="34"/>
      <c r="X384" s="34"/>
      <c r="Y384" s="34"/>
      <c r="Z384" s="34"/>
      <c r="AA384" s="34"/>
      <c r="AB384" s="34"/>
      <c r="AC384" s="34"/>
      <c r="AD384" s="34"/>
      <c r="AE384" s="34"/>
      <c r="AR384" s="199" t="s">
        <v>256</v>
      </c>
      <c r="AT384" s="199" t="s">
        <v>165</v>
      </c>
      <c r="AU384" s="199" t="s">
        <v>88</v>
      </c>
      <c r="AY384" s="17" t="s">
        <v>163</v>
      </c>
      <c r="BE384" s="200">
        <f t="shared" si="14"/>
        <v>0</v>
      </c>
      <c r="BF384" s="200">
        <f t="shared" si="15"/>
        <v>0</v>
      </c>
      <c r="BG384" s="200">
        <f t="shared" si="16"/>
        <v>0</v>
      </c>
      <c r="BH384" s="200">
        <f t="shared" si="17"/>
        <v>0</v>
      </c>
      <c r="BI384" s="200">
        <f t="shared" si="18"/>
        <v>0</v>
      </c>
      <c r="BJ384" s="17" t="s">
        <v>86</v>
      </c>
      <c r="BK384" s="200">
        <f t="shared" si="19"/>
        <v>0</v>
      </c>
      <c r="BL384" s="17" t="s">
        <v>256</v>
      </c>
      <c r="BM384" s="199" t="s">
        <v>631</v>
      </c>
    </row>
    <row r="385" spans="1:65" s="2" customFormat="1" ht="24.2" customHeight="1">
      <c r="A385" s="34"/>
      <c r="B385" s="35"/>
      <c r="C385" s="187" t="s">
        <v>648</v>
      </c>
      <c r="D385" s="187" t="s">
        <v>165</v>
      </c>
      <c r="E385" s="188" t="s">
        <v>633</v>
      </c>
      <c r="F385" s="189" t="s">
        <v>634</v>
      </c>
      <c r="G385" s="190" t="s">
        <v>550</v>
      </c>
      <c r="H385" s="191">
        <v>2</v>
      </c>
      <c r="I385" s="192"/>
      <c r="J385" s="193">
        <f t="shared" si="10"/>
        <v>0</v>
      </c>
      <c r="K385" s="194"/>
      <c r="L385" s="39"/>
      <c r="M385" s="195" t="s">
        <v>1</v>
      </c>
      <c r="N385" s="196" t="s">
        <v>43</v>
      </c>
      <c r="O385" s="71"/>
      <c r="P385" s="197">
        <f t="shared" si="11"/>
        <v>0</v>
      </c>
      <c r="Q385" s="197">
        <v>0</v>
      </c>
      <c r="R385" s="197">
        <f t="shared" si="12"/>
        <v>0</v>
      </c>
      <c r="S385" s="197">
        <v>1.107E-2</v>
      </c>
      <c r="T385" s="198">
        <f t="shared" si="13"/>
        <v>2.214E-2</v>
      </c>
      <c r="U385" s="34"/>
      <c r="V385" s="34"/>
      <c r="W385" s="34"/>
      <c r="X385" s="34"/>
      <c r="Y385" s="34"/>
      <c r="Z385" s="34"/>
      <c r="AA385" s="34"/>
      <c r="AB385" s="34"/>
      <c r="AC385" s="34"/>
      <c r="AD385" s="34"/>
      <c r="AE385" s="34"/>
      <c r="AR385" s="199" t="s">
        <v>256</v>
      </c>
      <c r="AT385" s="199" t="s">
        <v>165</v>
      </c>
      <c r="AU385" s="199" t="s">
        <v>88</v>
      </c>
      <c r="AY385" s="17" t="s">
        <v>163</v>
      </c>
      <c r="BE385" s="200">
        <f t="shared" si="14"/>
        <v>0</v>
      </c>
      <c r="BF385" s="200">
        <f t="shared" si="15"/>
        <v>0</v>
      </c>
      <c r="BG385" s="200">
        <f t="shared" si="16"/>
        <v>0</v>
      </c>
      <c r="BH385" s="200">
        <f t="shared" si="17"/>
        <v>0</v>
      </c>
      <c r="BI385" s="200">
        <f t="shared" si="18"/>
        <v>0</v>
      </c>
      <c r="BJ385" s="17" t="s">
        <v>86</v>
      </c>
      <c r="BK385" s="200">
        <f t="shared" si="19"/>
        <v>0</v>
      </c>
      <c r="BL385" s="17" t="s">
        <v>256</v>
      </c>
      <c r="BM385" s="199" t="s">
        <v>635</v>
      </c>
    </row>
    <row r="386" spans="1:65" s="2" customFormat="1" ht="24.2" customHeight="1">
      <c r="A386" s="34"/>
      <c r="B386" s="35"/>
      <c r="C386" s="187" t="s">
        <v>652</v>
      </c>
      <c r="D386" s="187" t="s">
        <v>165</v>
      </c>
      <c r="E386" s="188" t="s">
        <v>637</v>
      </c>
      <c r="F386" s="189" t="s">
        <v>638</v>
      </c>
      <c r="G386" s="190" t="s">
        <v>550</v>
      </c>
      <c r="H386" s="191">
        <v>2</v>
      </c>
      <c r="I386" s="192"/>
      <c r="J386" s="193">
        <f t="shared" si="10"/>
        <v>0</v>
      </c>
      <c r="K386" s="194"/>
      <c r="L386" s="39"/>
      <c r="M386" s="195" t="s">
        <v>1</v>
      </c>
      <c r="N386" s="196" t="s">
        <v>43</v>
      </c>
      <c r="O386" s="71"/>
      <c r="P386" s="197">
        <f t="shared" si="11"/>
        <v>0</v>
      </c>
      <c r="Q386" s="197">
        <v>1.908E-2</v>
      </c>
      <c r="R386" s="197">
        <f t="shared" si="12"/>
        <v>3.8159999999999999E-2</v>
      </c>
      <c r="S386" s="197">
        <v>0</v>
      </c>
      <c r="T386" s="198">
        <f t="shared" si="13"/>
        <v>0</v>
      </c>
      <c r="U386" s="34"/>
      <c r="V386" s="34"/>
      <c r="W386" s="34"/>
      <c r="X386" s="34"/>
      <c r="Y386" s="34"/>
      <c r="Z386" s="34"/>
      <c r="AA386" s="34"/>
      <c r="AB386" s="34"/>
      <c r="AC386" s="34"/>
      <c r="AD386" s="34"/>
      <c r="AE386" s="34"/>
      <c r="AR386" s="199" t="s">
        <v>256</v>
      </c>
      <c r="AT386" s="199" t="s">
        <v>165</v>
      </c>
      <c r="AU386" s="199" t="s">
        <v>88</v>
      </c>
      <c r="AY386" s="17" t="s">
        <v>163</v>
      </c>
      <c r="BE386" s="200">
        <f t="shared" si="14"/>
        <v>0</v>
      </c>
      <c r="BF386" s="200">
        <f t="shared" si="15"/>
        <v>0</v>
      </c>
      <c r="BG386" s="200">
        <f t="shared" si="16"/>
        <v>0</v>
      </c>
      <c r="BH386" s="200">
        <f t="shared" si="17"/>
        <v>0</v>
      </c>
      <c r="BI386" s="200">
        <f t="shared" si="18"/>
        <v>0</v>
      </c>
      <c r="BJ386" s="17" t="s">
        <v>86</v>
      </c>
      <c r="BK386" s="200">
        <f t="shared" si="19"/>
        <v>0</v>
      </c>
      <c r="BL386" s="17" t="s">
        <v>256</v>
      </c>
      <c r="BM386" s="199" t="s">
        <v>639</v>
      </c>
    </row>
    <row r="387" spans="1:65" s="2" customFormat="1" ht="16.5" customHeight="1">
      <c r="A387" s="34"/>
      <c r="B387" s="35"/>
      <c r="C387" s="187" t="s">
        <v>656</v>
      </c>
      <c r="D387" s="187" t="s">
        <v>165</v>
      </c>
      <c r="E387" s="188" t="s">
        <v>641</v>
      </c>
      <c r="F387" s="189" t="s">
        <v>642</v>
      </c>
      <c r="G387" s="190" t="s">
        <v>550</v>
      </c>
      <c r="H387" s="191">
        <v>2</v>
      </c>
      <c r="I387" s="192"/>
      <c r="J387" s="193">
        <f t="shared" si="10"/>
        <v>0</v>
      </c>
      <c r="K387" s="194"/>
      <c r="L387" s="39"/>
      <c r="M387" s="195" t="s">
        <v>1</v>
      </c>
      <c r="N387" s="196" t="s">
        <v>43</v>
      </c>
      <c r="O387" s="71"/>
      <c r="P387" s="197">
        <f t="shared" si="11"/>
        <v>0</v>
      </c>
      <c r="Q387" s="197">
        <v>8.4999999999999995E-4</v>
      </c>
      <c r="R387" s="197">
        <f t="shared" si="12"/>
        <v>1.6999999999999999E-3</v>
      </c>
      <c r="S387" s="197">
        <v>0</v>
      </c>
      <c r="T387" s="198">
        <f t="shared" si="13"/>
        <v>0</v>
      </c>
      <c r="U387" s="34"/>
      <c r="V387" s="34"/>
      <c r="W387" s="34"/>
      <c r="X387" s="34"/>
      <c r="Y387" s="34"/>
      <c r="Z387" s="34"/>
      <c r="AA387" s="34"/>
      <c r="AB387" s="34"/>
      <c r="AC387" s="34"/>
      <c r="AD387" s="34"/>
      <c r="AE387" s="34"/>
      <c r="AR387" s="199" t="s">
        <v>256</v>
      </c>
      <c r="AT387" s="199" t="s">
        <v>165</v>
      </c>
      <c r="AU387" s="199" t="s">
        <v>88</v>
      </c>
      <c r="AY387" s="17" t="s">
        <v>163</v>
      </c>
      <c r="BE387" s="200">
        <f t="shared" si="14"/>
        <v>0</v>
      </c>
      <c r="BF387" s="200">
        <f t="shared" si="15"/>
        <v>0</v>
      </c>
      <c r="BG387" s="200">
        <f t="shared" si="16"/>
        <v>0</v>
      </c>
      <c r="BH387" s="200">
        <f t="shared" si="17"/>
        <v>0</v>
      </c>
      <c r="BI387" s="200">
        <f t="shared" si="18"/>
        <v>0</v>
      </c>
      <c r="BJ387" s="17" t="s">
        <v>86</v>
      </c>
      <c r="BK387" s="200">
        <f t="shared" si="19"/>
        <v>0</v>
      </c>
      <c r="BL387" s="17" t="s">
        <v>256</v>
      </c>
      <c r="BM387" s="199" t="s">
        <v>643</v>
      </c>
    </row>
    <row r="388" spans="1:65" s="2" customFormat="1" ht="16.5" customHeight="1">
      <c r="A388" s="34"/>
      <c r="B388" s="35"/>
      <c r="C388" s="187" t="s">
        <v>660</v>
      </c>
      <c r="D388" s="187" t="s">
        <v>165</v>
      </c>
      <c r="E388" s="188" t="s">
        <v>645</v>
      </c>
      <c r="F388" s="189" t="s">
        <v>646</v>
      </c>
      <c r="G388" s="190" t="s">
        <v>550</v>
      </c>
      <c r="H388" s="191">
        <v>13</v>
      </c>
      <c r="I388" s="192"/>
      <c r="J388" s="193">
        <f t="shared" si="10"/>
        <v>0</v>
      </c>
      <c r="K388" s="194"/>
      <c r="L388" s="39"/>
      <c r="M388" s="195" t="s">
        <v>1</v>
      </c>
      <c r="N388" s="196" t="s">
        <v>43</v>
      </c>
      <c r="O388" s="71"/>
      <c r="P388" s="197">
        <f t="shared" si="11"/>
        <v>0</v>
      </c>
      <c r="Q388" s="197">
        <v>0</v>
      </c>
      <c r="R388" s="197">
        <f t="shared" si="12"/>
        <v>0</v>
      </c>
      <c r="S388" s="197">
        <v>1.9460000000000002E-2</v>
      </c>
      <c r="T388" s="198">
        <f t="shared" si="13"/>
        <v>0.25298000000000004</v>
      </c>
      <c r="U388" s="34"/>
      <c r="V388" s="34"/>
      <c r="W388" s="34"/>
      <c r="X388" s="34"/>
      <c r="Y388" s="34"/>
      <c r="Z388" s="34"/>
      <c r="AA388" s="34"/>
      <c r="AB388" s="34"/>
      <c r="AC388" s="34"/>
      <c r="AD388" s="34"/>
      <c r="AE388" s="34"/>
      <c r="AR388" s="199" t="s">
        <v>256</v>
      </c>
      <c r="AT388" s="199" t="s">
        <v>165</v>
      </c>
      <c r="AU388" s="199" t="s">
        <v>88</v>
      </c>
      <c r="AY388" s="17" t="s">
        <v>163</v>
      </c>
      <c r="BE388" s="200">
        <f t="shared" si="14"/>
        <v>0</v>
      </c>
      <c r="BF388" s="200">
        <f t="shared" si="15"/>
        <v>0</v>
      </c>
      <c r="BG388" s="200">
        <f t="shared" si="16"/>
        <v>0</v>
      </c>
      <c r="BH388" s="200">
        <f t="shared" si="17"/>
        <v>0</v>
      </c>
      <c r="BI388" s="200">
        <f t="shared" si="18"/>
        <v>0</v>
      </c>
      <c r="BJ388" s="17" t="s">
        <v>86</v>
      </c>
      <c r="BK388" s="200">
        <f t="shared" si="19"/>
        <v>0</v>
      </c>
      <c r="BL388" s="17" t="s">
        <v>256</v>
      </c>
      <c r="BM388" s="199" t="s">
        <v>647</v>
      </c>
    </row>
    <row r="389" spans="1:65" s="2" customFormat="1" ht="24.2" customHeight="1">
      <c r="A389" s="34"/>
      <c r="B389" s="35"/>
      <c r="C389" s="187" t="s">
        <v>664</v>
      </c>
      <c r="D389" s="187" t="s">
        <v>165</v>
      </c>
      <c r="E389" s="188" t="s">
        <v>649</v>
      </c>
      <c r="F389" s="189" t="s">
        <v>650</v>
      </c>
      <c r="G389" s="190" t="s">
        <v>550</v>
      </c>
      <c r="H389" s="191">
        <v>7</v>
      </c>
      <c r="I389" s="192"/>
      <c r="J389" s="193">
        <f t="shared" si="10"/>
        <v>0</v>
      </c>
      <c r="K389" s="194"/>
      <c r="L389" s="39"/>
      <c r="M389" s="195" t="s">
        <v>1</v>
      </c>
      <c r="N389" s="196" t="s">
        <v>43</v>
      </c>
      <c r="O389" s="71"/>
      <c r="P389" s="197">
        <f t="shared" si="11"/>
        <v>0</v>
      </c>
      <c r="Q389" s="197">
        <v>1.197E-2</v>
      </c>
      <c r="R389" s="197">
        <f t="shared" si="12"/>
        <v>8.3790000000000003E-2</v>
      </c>
      <c r="S389" s="197">
        <v>0</v>
      </c>
      <c r="T389" s="198">
        <f t="shared" si="13"/>
        <v>0</v>
      </c>
      <c r="U389" s="34"/>
      <c r="V389" s="34"/>
      <c r="W389" s="34"/>
      <c r="X389" s="34"/>
      <c r="Y389" s="34"/>
      <c r="Z389" s="34"/>
      <c r="AA389" s="34"/>
      <c r="AB389" s="34"/>
      <c r="AC389" s="34"/>
      <c r="AD389" s="34"/>
      <c r="AE389" s="34"/>
      <c r="AR389" s="199" t="s">
        <v>256</v>
      </c>
      <c r="AT389" s="199" t="s">
        <v>165</v>
      </c>
      <c r="AU389" s="199" t="s">
        <v>88</v>
      </c>
      <c r="AY389" s="17" t="s">
        <v>163</v>
      </c>
      <c r="BE389" s="200">
        <f t="shared" si="14"/>
        <v>0</v>
      </c>
      <c r="BF389" s="200">
        <f t="shared" si="15"/>
        <v>0</v>
      </c>
      <c r="BG389" s="200">
        <f t="shared" si="16"/>
        <v>0</v>
      </c>
      <c r="BH389" s="200">
        <f t="shared" si="17"/>
        <v>0</v>
      </c>
      <c r="BI389" s="200">
        <f t="shared" si="18"/>
        <v>0</v>
      </c>
      <c r="BJ389" s="17" t="s">
        <v>86</v>
      </c>
      <c r="BK389" s="200">
        <f t="shared" si="19"/>
        <v>0</v>
      </c>
      <c r="BL389" s="17" t="s">
        <v>256</v>
      </c>
      <c r="BM389" s="199" t="s">
        <v>651</v>
      </c>
    </row>
    <row r="390" spans="1:65" s="2" customFormat="1" ht="21.75" customHeight="1">
      <c r="A390" s="34"/>
      <c r="B390" s="35"/>
      <c r="C390" s="187" t="s">
        <v>668</v>
      </c>
      <c r="D390" s="187" t="s">
        <v>165</v>
      </c>
      <c r="E390" s="188" t="s">
        <v>653</v>
      </c>
      <c r="F390" s="189" t="s">
        <v>654</v>
      </c>
      <c r="G390" s="190" t="s">
        <v>550</v>
      </c>
      <c r="H390" s="191">
        <v>5</v>
      </c>
      <c r="I390" s="192"/>
      <c r="J390" s="193">
        <f t="shared" si="10"/>
        <v>0</v>
      </c>
      <c r="K390" s="194"/>
      <c r="L390" s="39"/>
      <c r="M390" s="195" t="s">
        <v>1</v>
      </c>
      <c r="N390" s="196" t="s">
        <v>43</v>
      </c>
      <c r="O390" s="71"/>
      <c r="P390" s="197">
        <f t="shared" si="11"/>
        <v>0</v>
      </c>
      <c r="Q390" s="197">
        <v>0</v>
      </c>
      <c r="R390" s="197">
        <f t="shared" si="12"/>
        <v>0</v>
      </c>
      <c r="S390" s="197">
        <v>8.7999999999999995E-2</v>
      </c>
      <c r="T390" s="198">
        <f t="shared" si="13"/>
        <v>0.43999999999999995</v>
      </c>
      <c r="U390" s="34"/>
      <c r="V390" s="34"/>
      <c r="W390" s="34"/>
      <c r="X390" s="34"/>
      <c r="Y390" s="34"/>
      <c r="Z390" s="34"/>
      <c r="AA390" s="34"/>
      <c r="AB390" s="34"/>
      <c r="AC390" s="34"/>
      <c r="AD390" s="34"/>
      <c r="AE390" s="34"/>
      <c r="AR390" s="199" t="s">
        <v>256</v>
      </c>
      <c r="AT390" s="199" t="s">
        <v>165</v>
      </c>
      <c r="AU390" s="199" t="s">
        <v>88</v>
      </c>
      <c r="AY390" s="17" t="s">
        <v>163</v>
      </c>
      <c r="BE390" s="200">
        <f t="shared" si="14"/>
        <v>0</v>
      </c>
      <c r="BF390" s="200">
        <f t="shared" si="15"/>
        <v>0</v>
      </c>
      <c r="BG390" s="200">
        <f t="shared" si="16"/>
        <v>0</v>
      </c>
      <c r="BH390" s="200">
        <f t="shared" si="17"/>
        <v>0</v>
      </c>
      <c r="BI390" s="200">
        <f t="shared" si="18"/>
        <v>0</v>
      </c>
      <c r="BJ390" s="17" t="s">
        <v>86</v>
      </c>
      <c r="BK390" s="200">
        <f t="shared" si="19"/>
        <v>0</v>
      </c>
      <c r="BL390" s="17" t="s">
        <v>256</v>
      </c>
      <c r="BM390" s="199" t="s">
        <v>655</v>
      </c>
    </row>
    <row r="391" spans="1:65" s="2" customFormat="1" ht="21.75" customHeight="1">
      <c r="A391" s="34"/>
      <c r="B391" s="35"/>
      <c r="C391" s="187" t="s">
        <v>672</v>
      </c>
      <c r="D391" s="187" t="s">
        <v>165</v>
      </c>
      <c r="E391" s="188" t="s">
        <v>657</v>
      </c>
      <c r="F391" s="189" t="s">
        <v>658</v>
      </c>
      <c r="G391" s="190" t="s">
        <v>550</v>
      </c>
      <c r="H391" s="191">
        <v>5</v>
      </c>
      <c r="I391" s="192"/>
      <c r="J391" s="193">
        <f t="shared" si="10"/>
        <v>0</v>
      </c>
      <c r="K391" s="194"/>
      <c r="L391" s="39"/>
      <c r="M391" s="195" t="s">
        <v>1</v>
      </c>
      <c r="N391" s="196" t="s">
        <v>43</v>
      </c>
      <c r="O391" s="71"/>
      <c r="P391" s="197">
        <f t="shared" si="11"/>
        <v>0</v>
      </c>
      <c r="Q391" s="197">
        <v>0</v>
      </c>
      <c r="R391" s="197">
        <f t="shared" si="12"/>
        <v>0</v>
      </c>
      <c r="S391" s="197">
        <v>2.4500000000000001E-2</v>
      </c>
      <c r="T391" s="198">
        <f t="shared" si="13"/>
        <v>0.1225</v>
      </c>
      <c r="U391" s="34"/>
      <c r="V391" s="34"/>
      <c r="W391" s="34"/>
      <c r="X391" s="34"/>
      <c r="Y391" s="34"/>
      <c r="Z391" s="34"/>
      <c r="AA391" s="34"/>
      <c r="AB391" s="34"/>
      <c r="AC391" s="34"/>
      <c r="AD391" s="34"/>
      <c r="AE391" s="34"/>
      <c r="AR391" s="199" t="s">
        <v>256</v>
      </c>
      <c r="AT391" s="199" t="s">
        <v>165</v>
      </c>
      <c r="AU391" s="199" t="s">
        <v>88</v>
      </c>
      <c r="AY391" s="17" t="s">
        <v>163</v>
      </c>
      <c r="BE391" s="200">
        <f t="shared" si="14"/>
        <v>0</v>
      </c>
      <c r="BF391" s="200">
        <f t="shared" si="15"/>
        <v>0</v>
      </c>
      <c r="BG391" s="200">
        <f t="shared" si="16"/>
        <v>0</v>
      </c>
      <c r="BH391" s="200">
        <f t="shared" si="17"/>
        <v>0</v>
      </c>
      <c r="BI391" s="200">
        <f t="shared" si="18"/>
        <v>0</v>
      </c>
      <c r="BJ391" s="17" t="s">
        <v>86</v>
      </c>
      <c r="BK391" s="200">
        <f t="shared" si="19"/>
        <v>0</v>
      </c>
      <c r="BL391" s="17" t="s">
        <v>256</v>
      </c>
      <c r="BM391" s="199" t="s">
        <v>659</v>
      </c>
    </row>
    <row r="392" spans="1:65" s="2" customFormat="1" ht="24.2" customHeight="1">
      <c r="A392" s="34"/>
      <c r="B392" s="35"/>
      <c r="C392" s="187" t="s">
        <v>676</v>
      </c>
      <c r="D392" s="187" t="s">
        <v>165</v>
      </c>
      <c r="E392" s="188" t="s">
        <v>661</v>
      </c>
      <c r="F392" s="189" t="s">
        <v>662</v>
      </c>
      <c r="G392" s="190" t="s">
        <v>550</v>
      </c>
      <c r="H392" s="191">
        <v>3</v>
      </c>
      <c r="I392" s="192"/>
      <c r="J392" s="193">
        <f t="shared" si="10"/>
        <v>0</v>
      </c>
      <c r="K392" s="194"/>
      <c r="L392" s="39"/>
      <c r="M392" s="195" t="s">
        <v>1</v>
      </c>
      <c r="N392" s="196" t="s">
        <v>43</v>
      </c>
      <c r="O392" s="71"/>
      <c r="P392" s="197">
        <f t="shared" si="11"/>
        <v>0</v>
      </c>
      <c r="Q392" s="197">
        <v>3.5029999999999999E-2</v>
      </c>
      <c r="R392" s="197">
        <f t="shared" si="12"/>
        <v>0.10508999999999999</v>
      </c>
      <c r="S392" s="197">
        <v>0</v>
      </c>
      <c r="T392" s="198">
        <f t="shared" si="13"/>
        <v>0</v>
      </c>
      <c r="U392" s="34"/>
      <c r="V392" s="34"/>
      <c r="W392" s="34"/>
      <c r="X392" s="34"/>
      <c r="Y392" s="34"/>
      <c r="Z392" s="34"/>
      <c r="AA392" s="34"/>
      <c r="AB392" s="34"/>
      <c r="AC392" s="34"/>
      <c r="AD392" s="34"/>
      <c r="AE392" s="34"/>
      <c r="AR392" s="199" t="s">
        <v>256</v>
      </c>
      <c r="AT392" s="199" t="s">
        <v>165</v>
      </c>
      <c r="AU392" s="199" t="s">
        <v>88</v>
      </c>
      <c r="AY392" s="17" t="s">
        <v>163</v>
      </c>
      <c r="BE392" s="200">
        <f t="shared" si="14"/>
        <v>0</v>
      </c>
      <c r="BF392" s="200">
        <f t="shared" si="15"/>
        <v>0</v>
      </c>
      <c r="BG392" s="200">
        <f t="shared" si="16"/>
        <v>0</v>
      </c>
      <c r="BH392" s="200">
        <f t="shared" si="17"/>
        <v>0</v>
      </c>
      <c r="BI392" s="200">
        <f t="shared" si="18"/>
        <v>0</v>
      </c>
      <c r="BJ392" s="17" t="s">
        <v>86</v>
      </c>
      <c r="BK392" s="200">
        <f t="shared" si="19"/>
        <v>0</v>
      </c>
      <c r="BL392" s="17" t="s">
        <v>256</v>
      </c>
      <c r="BM392" s="199" t="s">
        <v>663</v>
      </c>
    </row>
    <row r="393" spans="1:65" s="2" customFormat="1" ht="37.9" customHeight="1">
      <c r="A393" s="34"/>
      <c r="B393" s="35"/>
      <c r="C393" s="187" t="s">
        <v>680</v>
      </c>
      <c r="D393" s="187" t="s">
        <v>165</v>
      </c>
      <c r="E393" s="188" t="s">
        <v>665</v>
      </c>
      <c r="F393" s="189" t="s">
        <v>666</v>
      </c>
      <c r="G393" s="190" t="s">
        <v>550</v>
      </c>
      <c r="H393" s="191">
        <v>3</v>
      </c>
      <c r="I393" s="192"/>
      <c r="J393" s="193">
        <f t="shared" si="10"/>
        <v>0</v>
      </c>
      <c r="K393" s="194"/>
      <c r="L393" s="39"/>
      <c r="M393" s="195" t="s">
        <v>1</v>
      </c>
      <c r="N393" s="196" t="s">
        <v>43</v>
      </c>
      <c r="O393" s="71"/>
      <c r="P393" s="197">
        <f t="shared" si="11"/>
        <v>0</v>
      </c>
      <c r="Q393" s="197">
        <v>2.0369999999999999E-2</v>
      </c>
      <c r="R393" s="197">
        <f t="shared" si="12"/>
        <v>6.1109999999999998E-2</v>
      </c>
      <c r="S393" s="197">
        <v>0</v>
      </c>
      <c r="T393" s="198">
        <f t="shared" si="13"/>
        <v>0</v>
      </c>
      <c r="U393" s="34"/>
      <c r="V393" s="34"/>
      <c r="W393" s="34"/>
      <c r="X393" s="34"/>
      <c r="Y393" s="34"/>
      <c r="Z393" s="34"/>
      <c r="AA393" s="34"/>
      <c r="AB393" s="34"/>
      <c r="AC393" s="34"/>
      <c r="AD393" s="34"/>
      <c r="AE393" s="34"/>
      <c r="AR393" s="199" t="s">
        <v>256</v>
      </c>
      <c r="AT393" s="199" t="s">
        <v>165</v>
      </c>
      <c r="AU393" s="199" t="s">
        <v>88</v>
      </c>
      <c r="AY393" s="17" t="s">
        <v>163</v>
      </c>
      <c r="BE393" s="200">
        <f t="shared" si="14"/>
        <v>0</v>
      </c>
      <c r="BF393" s="200">
        <f t="shared" si="15"/>
        <v>0</v>
      </c>
      <c r="BG393" s="200">
        <f t="shared" si="16"/>
        <v>0</v>
      </c>
      <c r="BH393" s="200">
        <f t="shared" si="17"/>
        <v>0</v>
      </c>
      <c r="BI393" s="200">
        <f t="shared" si="18"/>
        <v>0</v>
      </c>
      <c r="BJ393" s="17" t="s">
        <v>86</v>
      </c>
      <c r="BK393" s="200">
        <f t="shared" si="19"/>
        <v>0</v>
      </c>
      <c r="BL393" s="17" t="s">
        <v>256</v>
      </c>
      <c r="BM393" s="199" t="s">
        <v>667</v>
      </c>
    </row>
    <row r="394" spans="1:65" s="2" customFormat="1" ht="16.5" customHeight="1">
      <c r="A394" s="34"/>
      <c r="B394" s="35"/>
      <c r="C394" s="187" t="s">
        <v>684</v>
      </c>
      <c r="D394" s="187" t="s">
        <v>165</v>
      </c>
      <c r="E394" s="188" t="s">
        <v>669</v>
      </c>
      <c r="F394" s="189" t="s">
        <v>670</v>
      </c>
      <c r="G394" s="190" t="s">
        <v>550</v>
      </c>
      <c r="H394" s="191">
        <v>2</v>
      </c>
      <c r="I394" s="192"/>
      <c r="J394" s="193">
        <f t="shared" si="10"/>
        <v>0</v>
      </c>
      <c r="K394" s="194"/>
      <c r="L394" s="39"/>
      <c r="M394" s="195" t="s">
        <v>1</v>
      </c>
      <c r="N394" s="196" t="s">
        <v>43</v>
      </c>
      <c r="O394" s="71"/>
      <c r="P394" s="197">
        <f t="shared" si="11"/>
        <v>0</v>
      </c>
      <c r="Q394" s="197">
        <v>4.2999999999999999E-4</v>
      </c>
      <c r="R394" s="197">
        <f t="shared" si="12"/>
        <v>8.5999999999999998E-4</v>
      </c>
      <c r="S394" s="197">
        <v>0</v>
      </c>
      <c r="T394" s="198">
        <f t="shared" si="13"/>
        <v>0</v>
      </c>
      <c r="U394" s="34"/>
      <c r="V394" s="34"/>
      <c r="W394" s="34"/>
      <c r="X394" s="34"/>
      <c r="Y394" s="34"/>
      <c r="Z394" s="34"/>
      <c r="AA394" s="34"/>
      <c r="AB394" s="34"/>
      <c r="AC394" s="34"/>
      <c r="AD394" s="34"/>
      <c r="AE394" s="34"/>
      <c r="AR394" s="199" t="s">
        <v>256</v>
      </c>
      <c r="AT394" s="199" t="s">
        <v>165</v>
      </c>
      <c r="AU394" s="199" t="s">
        <v>88</v>
      </c>
      <c r="AY394" s="17" t="s">
        <v>163</v>
      </c>
      <c r="BE394" s="200">
        <f t="shared" si="14"/>
        <v>0</v>
      </c>
      <c r="BF394" s="200">
        <f t="shared" si="15"/>
        <v>0</v>
      </c>
      <c r="BG394" s="200">
        <f t="shared" si="16"/>
        <v>0</v>
      </c>
      <c r="BH394" s="200">
        <f t="shared" si="17"/>
        <v>0</v>
      </c>
      <c r="BI394" s="200">
        <f t="shared" si="18"/>
        <v>0</v>
      </c>
      <c r="BJ394" s="17" t="s">
        <v>86</v>
      </c>
      <c r="BK394" s="200">
        <f t="shared" si="19"/>
        <v>0</v>
      </c>
      <c r="BL394" s="17" t="s">
        <v>256</v>
      </c>
      <c r="BM394" s="199" t="s">
        <v>671</v>
      </c>
    </row>
    <row r="395" spans="1:65" s="2" customFormat="1" ht="21.75" customHeight="1">
      <c r="A395" s="34"/>
      <c r="B395" s="35"/>
      <c r="C395" s="213" t="s">
        <v>688</v>
      </c>
      <c r="D395" s="213" t="s">
        <v>186</v>
      </c>
      <c r="E395" s="214" t="s">
        <v>673</v>
      </c>
      <c r="F395" s="215" t="s">
        <v>674</v>
      </c>
      <c r="G395" s="216" t="s">
        <v>175</v>
      </c>
      <c r="H395" s="217">
        <v>2</v>
      </c>
      <c r="I395" s="218"/>
      <c r="J395" s="219">
        <f t="shared" si="10"/>
        <v>0</v>
      </c>
      <c r="K395" s="220"/>
      <c r="L395" s="221"/>
      <c r="M395" s="222" t="s">
        <v>1</v>
      </c>
      <c r="N395" s="223" t="s">
        <v>43</v>
      </c>
      <c r="O395" s="71"/>
      <c r="P395" s="197">
        <f t="shared" si="11"/>
        <v>0</v>
      </c>
      <c r="Q395" s="197">
        <v>6.4999999999999997E-3</v>
      </c>
      <c r="R395" s="197">
        <f t="shared" si="12"/>
        <v>1.2999999999999999E-2</v>
      </c>
      <c r="S395" s="197">
        <v>0</v>
      </c>
      <c r="T395" s="198">
        <f t="shared" si="13"/>
        <v>0</v>
      </c>
      <c r="U395" s="34"/>
      <c r="V395" s="34"/>
      <c r="W395" s="34"/>
      <c r="X395" s="34"/>
      <c r="Y395" s="34"/>
      <c r="Z395" s="34"/>
      <c r="AA395" s="34"/>
      <c r="AB395" s="34"/>
      <c r="AC395" s="34"/>
      <c r="AD395" s="34"/>
      <c r="AE395" s="34"/>
      <c r="AR395" s="199" t="s">
        <v>366</v>
      </c>
      <c r="AT395" s="199" t="s">
        <v>186</v>
      </c>
      <c r="AU395" s="199" t="s">
        <v>88</v>
      </c>
      <c r="AY395" s="17" t="s">
        <v>163</v>
      </c>
      <c r="BE395" s="200">
        <f t="shared" si="14"/>
        <v>0</v>
      </c>
      <c r="BF395" s="200">
        <f t="shared" si="15"/>
        <v>0</v>
      </c>
      <c r="BG395" s="200">
        <f t="shared" si="16"/>
        <v>0</v>
      </c>
      <c r="BH395" s="200">
        <f t="shared" si="17"/>
        <v>0</v>
      </c>
      <c r="BI395" s="200">
        <f t="shared" si="18"/>
        <v>0</v>
      </c>
      <c r="BJ395" s="17" t="s">
        <v>86</v>
      </c>
      <c r="BK395" s="200">
        <f t="shared" si="19"/>
        <v>0</v>
      </c>
      <c r="BL395" s="17" t="s">
        <v>256</v>
      </c>
      <c r="BM395" s="199" t="s">
        <v>675</v>
      </c>
    </row>
    <row r="396" spans="1:65" s="2" customFormat="1" ht="16.5" customHeight="1">
      <c r="A396" s="34"/>
      <c r="B396" s="35"/>
      <c r="C396" s="187" t="s">
        <v>692</v>
      </c>
      <c r="D396" s="187" t="s">
        <v>165</v>
      </c>
      <c r="E396" s="188" t="s">
        <v>677</v>
      </c>
      <c r="F396" s="189" t="s">
        <v>678</v>
      </c>
      <c r="G396" s="190" t="s">
        <v>550</v>
      </c>
      <c r="H396" s="191">
        <v>2</v>
      </c>
      <c r="I396" s="192"/>
      <c r="J396" s="193">
        <f t="shared" si="10"/>
        <v>0</v>
      </c>
      <c r="K396" s="194"/>
      <c r="L396" s="39"/>
      <c r="M396" s="195" t="s">
        <v>1</v>
      </c>
      <c r="N396" s="196" t="s">
        <v>43</v>
      </c>
      <c r="O396" s="71"/>
      <c r="P396" s="197">
        <f t="shared" si="11"/>
        <v>0</v>
      </c>
      <c r="Q396" s="197">
        <v>0</v>
      </c>
      <c r="R396" s="197">
        <f t="shared" si="12"/>
        <v>0</v>
      </c>
      <c r="S396" s="197">
        <v>3.4700000000000002E-2</v>
      </c>
      <c r="T396" s="198">
        <f t="shared" si="13"/>
        <v>6.9400000000000003E-2</v>
      </c>
      <c r="U396" s="34"/>
      <c r="V396" s="34"/>
      <c r="W396" s="34"/>
      <c r="X396" s="34"/>
      <c r="Y396" s="34"/>
      <c r="Z396" s="34"/>
      <c r="AA396" s="34"/>
      <c r="AB396" s="34"/>
      <c r="AC396" s="34"/>
      <c r="AD396" s="34"/>
      <c r="AE396" s="34"/>
      <c r="AR396" s="199" t="s">
        <v>256</v>
      </c>
      <c r="AT396" s="199" t="s">
        <v>165</v>
      </c>
      <c r="AU396" s="199" t="s">
        <v>88</v>
      </c>
      <c r="AY396" s="17" t="s">
        <v>163</v>
      </c>
      <c r="BE396" s="200">
        <f t="shared" si="14"/>
        <v>0</v>
      </c>
      <c r="BF396" s="200">
        <f t="shared" si="15"/>
        <v>0</v>
      </c>
      <c r="BG396" s="200">
        <f t="shared" si="16"/>
        <v>0</v>
      </c>
      <c r="BH396" s="200">
        <f t="shared" si="17"/>
        <v>0</v>
      </c>
      <c r="BI396" s="200">
        <f t="shared" si="18"/>
        <v>0</v>
      </c>
      <c r="BJ396" s="17" t="s">
        <v>86</v>
      </c>
      <c r="BK396" s="200">
        <f t="shared" si="19"/>
        <v>0</v>
      </c>
      <c r="BL396" s="17" t="s">
        <v>256</v>
      </c>
      <c r="BM396" s="199" t="s">
        <v>679</v>
      </c>
    </row>
    <row r="397" spans="1:65" s="2" customFormat="1" ht="24.2" customHeight="1">
      <c r="A397" s="34"/>
      <c r="B397" s="35"/>
      <c r="C397" s="187" t="s">
        <v>696</v>
      </c>
      <c r="D397" s="187" t="s">
        <v>165</v>
      </c>
      <c r="E397" s="188" t="s">
        <v>681</v>
      </c>
      <c r="F397" s="189" t="s">
        <v>682</v>
      </c>
      <c r="G397" s="190" t="s">
        <v>550</v>
      </c>
      <c r="H397" s="191">
        <v>2</v>
      </c>
      <c r="I397" s="192"/>
      <c r="J397" s="193">
        <f t="shared" si="10"/>
        <v>0</v>
      </c>
      <c r="K397" s="194"/>
      <c r="L397" s="39"/>
      <c r="M397" s="195" t="s">
        <v>1</v>
      </c>
      <c r="N397" s="196" t="s">
        <v>43</v>
      </c>
      <c r="O397" s="71"/>
      <c r="P397" s="197">
        <f t="shared" si="11"/>
        <v>0</v>
      </c>
      <c r="Q397" s="197">
        <v>1.4749999999999999E-2</v>
      </c>
      <c r="R397" s="197">
        <f t="shared" si="12"/>
        <v>2.9499999999999998E-2</v>
      </c>
      <c r="S397" s="197">
        <v>0</v>
      </c>
      <c r="T397" s="198">
        <f t="shared" si="13"/>
        <v>0</v>
      </c>
      <c r="U397" s="34"/>
      <c r="V397" s="34"/>
      <c r="W397" s="34"/>
      <c r="X397" s="34"/>
      <c r="Y397" s="34"/>
      <c r="Z397" s="34"/>
      <c r="AA397" s="34"/>
      <c r="AB397" s="34"/>
      <c r="AC397" s="34"/>
      <c r="AD397" s="34"/>
      <c r="AE397" s="34"/>
      <c r="AR397" s="199" t="s">
        <v>256</v>
      </c>
      <c r="AT397" s="199" t="s">
        <v>165</v>
      </c>
      <c r="AU397" s="199" t="s">
        <v>88</v>
      </c>
      <c r="AY397" s="17" t="s">
        <v>163</v>
      </c>
      <c r="BE397" s="200">
        <f t="shared" si="14"/>
        <v>0</v>
      </c>
      <c r="BF397" s="200">
        <f t="shared" si="15"/>
        <v>0</v>
      </c>
      <c r="BG397" s="200">
        <f t="shared" si="16"/>
        <v>0</v>
      </c>
      <c r="BH397" s="200">
        <f t="shared" si="17"/>
        <v>0</v>
      </c>
      <c r="BI397" s="200">
        <f t="shared" si="18"/>
        <v>0</v>
      </c>
      <c r="BJ397" s="17" t="s">
        <v>86</v>
      </c>
      <c r="BK397" s="200">
        <f t="shared" si="19"/>
        <v>0</v>
      </c>
      <c r="BL397" s="17" t="s">
        <v>256</v>
      </c>
      <c r="BM397" s="199" t="s">
        <v>683</v>
      </c>
    </row>
    <row r="398" spans="1:65" s="2" customFormat="1" ht="24.2" customHeight="1">
      <c r="A398" s="34"/>
      <c r="B398" s="35"/>
      <c r="C398" s="187" t="s">
        <v>700</v>
      </c>
      <c r="D398" s="187" t="s">
        <v>165</v>
      </c>
      <c r="E398" s="188" t="s">
        <v>685</v>
      </c>
      <c r="F398" s="189" t="s">
        <v>686</v>
      </c>
      <c r="G398" s="190" t="s">
        <v>550</v>
      </c>
      <c r="H398" s="191">
        <v>2</v>
      </c>
      <c r="I398" s="192"/>
      <c r="J398" s="193">
        <f t="shared" si="10"/>
        <v>0</v>
      </c>
      <c r="K398" s="194"/>
      <c r="L398" s="39"/>
      <c r="M398" s="195" t="s">
        <v>1</v>
      </c>
      <c r="N398" s="196" t="s">
        <v>43</v>
      </c>
      <c r="O398" s="71"/>
      <c r="P398" s="197">
        <f t="shared" si="11"/>
        <v>0</v>
      </c>
      <c r="Q398" s="197">
        <v>2.4000000000000001E-4</v>
      </c>
      <c r="R398" s="197">
        <f t="shared" si="12"/>
        <v>4.8000000000000001E-4</v>
      </c>
      <c r="S398" s="197">
        <v>0</v>
      </c>
      <c r="T398" s="198">
        <f t="shared" si="13"/>
        <v>0</v>
      </c>
      <c r="U398" s="34"/>
      <c r="V398" s="34"/>
      <c r="W398" s="34"/>
      <c r="X398" s="34"/>
      <c r="Y398" s="34"/>
      <c r="Z398" s="34"/>
      <c r="AA398" s="34"/>
      <c r="AB398" s="34"/>
      <c r="AC398" s="34"/>
      <c r="AD398" s="34"/>
      <c r="AE398" s="34"/>
      <c r="AR398" s="199" t="s">
        <v>256</v>
      </c>
      <c r="AT398" s="199" t="s">
        <v>165</v>
      </c>
      <c r="AU398" s="199" t="s">
        <v>88</v>
      </c>
      <c r="AY398" s="17" t="s">
        <v>163</v>
      </c>
      <c r="BE398" s="200">
        <f t="shared" si="14"/>
        <v>0</v>
      </c>
      <c r="BF398" s="200">
        <f t="shared" si="15"/>
        <v>0</v>
      </c>
      <c r="BG398" s="200">
        <f t="shared" si="16"/>
        <v>0</v>
      </c>
      <c r="BH398" s="200">
        <f t="shared" si="17"/>
        <v>0</v>
      </c>
      <c r="BI398" s="200">
        <f t="shared" si="18"/>
        <v>0</v>
      </c>
      <c r="BJ398" s="17" t="s">
        <v>86</v>
      </c>
      <c r="BK398" s="200">
        <f t="shared" si="19"/>
        <v>0</v>
      </c>
      <c r="BL398" s="17" t="s">
        <v>256</v>
      </c>
      <c r="BM398" s="199" t="s">
        <v>687</v>
      </c>
    </row>
    <row r="399" spans="1:65" s="2" customFormat="1" ht="16.5" customHeight="1">
      <c r="A399" s="34"/>
      <c r="B399" s="35"/>
      <c r="C399" s="187" t="s">
        <v>704</v>
      </c>
      <c r="D399" s="187" t="s">
        <v>165</v>
      </c>
      <c r="E399" s="188" t="s">
        <v>689</v>
      </c>
      <c r="F399" s="189" t="s">
        <v>690</v>
      </c>
      <c r="G399" s="190" t="s">
        <v>550</v>
      </c>
      <c r="H399" s="191">
        <v>18</v>
      </c>
      <c r="I399" s="192"/>
      <c r="J399" s="193">
        <f t="shared" si="10"/>
        <v>0</v>
      </c>
      <c r="K399" s="194"/>
      <c r="L399" s="39"/>
      <c r="M399" s="195" t="s">
        <v>1</v>
      </c>
      <c r="N399" s="196" t="s">
        <v>43</v>
      </c>
      <c r="O399" s="71"/>
      <c r="P399" s="197">
        <f t="shared" si="11"/>
        <v>0</v>
      </c>
      <c r="Q399" s="197">
        <v>0</v>
      </c>
      <c r="R399" s="197">
        <f t="shared" si="12"/>
        <v>0</v>
      </c>
      <c r="S399" s="197">
        <v>1.56E-3</v>
      </c>
      <c r="T399" s="198">
        <f t="shared" si="13"/>
        <v>2.8080000000000001E-2</v>
      </c>
      <c r="U399" s="34"/>
      <c r="V399" s="34"/>
      <c r="W399" s="34"/>
      <c r="X399" s="34"/>
      <c r="Y399" s="34"/>
      <c r="Z399" s="34"/>
      <c r="AA399" s="34"/>
      <c r="AB399" s="34"/>
      <c r="AC399" s="34"/>
      <c r="AD399" s="34"/>
      <c r="AE399" s="34"/>
      <c r="AR399" s="199" t="s">
        <v>256</v>
      </c>
      <c r="AT399" s="199" t="s">
        <v>165</v>
      </c>
      <c r="AU399" s="199" t="s">
        <v>88</v>
      </c>
      <c r="AY399" s="17" t="s">
        <v>163</v>
      </c>
      <c r="BE399" s="200">
        <f t="shared" si="14"/>
        <v>0</v>
      </c>
      <c r="BF399" s="200">
        <f t="shared" si="15"/>
        <v>0</v>
      </c>
      <c r="BG399" s="200">
        <f t="shared" si="16"/>
        <v>0</v>
      </c>
      <c r="BH399" s="200">
        <f t="shared" si="17"/>
        <v>0</v>
      </c>
      <c r="BI399" s="200">
        <f t="shared" si="18"/>
        <v>0</v>
      </c>
      <c r="BJ399" s="17" t="s">
        <v>86</v>
      </c>
      <c r="BK399" s="200">
        <f t="shared" si="19"/>
        <v>0</v>
      </c>
      <c r="BL399" s="17" t="s">
        <v>256</v>
      </c>
      <c r="BM399" s="199" t="s">
        <v>691</v>
      </c>
    </row>
    <row r="400" spans="1:65" s="2" customFormat="1" ht="24.2" customHeight="1">
      <c r="A400" s="34"/>
      <c r="B400" s="35"/>
      <c r="C400" s="187" t="s">
        <v>708</v>
      </c>
      <c r="D400" s="187" t="s">
        <v>165</v>
      </c>
      <c r="E400" s="188" t="s">
        <v>693</v>
      </c>
      <c r="F400" s="189" t="s">
        <v>694</v>
      </c>
      <c r="G400" s="190" t="s">
        <v>550</v>
      </c>
      <c r="H400" s="191">
        <v>2</v>
      </c>
      <c r="I400" s="192"/>
      <c r="J400" s="193">
        <f t="shared" si="10"/>
        <v>0</v>
      </c>
      <c r="K400" s="194"/>
      <c r="L400" s="39"/>
      <c r="M400" s="195" t="s">
        <v>1</v>
      </c>
      <c r="N400" s="196" t="s">
        <v>43</v>
      </c>
      <c r="O400" s="71"/>
      <c r="P400" s="197">
        <f t="shared" si="11"/>
        <v>0</v>
      </c>
      <c r="Q400" s="197">
        <v>2.0799999999999998E-3</v>
      </c>
      <c r="R400" s="197">
        <f t="shared" si="12"/>
        <v>4.1599999999999996E-3</v>
      </c>
      <c r="S400" s="197">
        <v>0</v>
      </c>
      <c r="T400" s="198">
        <f t="shared" si="13"/>
        <v>0</v>
      </c>
      <c r="U400" s="34"/>
      <c r="V400" s="34"/>
      <c r="W400" s="34"/>
      <c r="X400" s="34"/>
      <c r="Y400" s="34"/>
      <c r="Z400" s="34"/>
      <c r="AA400" s="34"/>
      <c r="AB400" s="34"/>
      <c r="AC400" s="34"/>
      <c r="AD400" s="34"/>
      <c r="AE400" s="34"/>
      <c r="AR400" s="199" t="s">
        <v>256</v>
      </c>
      <c r="AT400" s="199" t="s">
        <v>165</v>
      </c>
      <c r="AU400" s="199" t="s">
        <v>88</v>
      </c>
      <c r="AY400" s="17" t="s">
        <v>163</v>
      </c>
      <c r="BE400" s="200">
        <f t="shared" si="14"/>
        <v>0</v>
      </c>
      <c r="BF400" s="200">
        <f t="shared" si="15"/>
        <v>0</v>
      </c>
      <c r="BG400" s="200">
        <f t="shared" si="16"/>
        <v>0</v>
      </c>
      <c r="BH400" s="200">
        <f t="shared" si="17"/>
        <v>0</v>
      </c>
      <c r="BI400" s="200">
        <f t="shared" si="18"/>
        <v>0</v>
      </c>
      <c r="BJ400" s="17" t="s">
        <v>86</v>
      </c>
      <c r="BK400" s="200">
        <f t="shared" si="19"/>
        <v>0</v>
      </c>
      <c r="BL400" s="17" t="s">
        <v>256</v>
      </c>
      <c r="BM400" s="199" t="s">
        <v>695</v>
      </c>
    </row>
    <row r="401" spans="1:65" s="2" customFormat="1" ht="24.2" customHeight="1">
      <c r="A401" s="34"/>
      <c r="B401" s="35"/>
      <c r="C401" s="187" t="s">
        <v>713</v>
      </c>
      <c r="D401" s="187" t="s">
        <v>165</v>
      </c>
      <c r="E401" s="188" t="s">
        <v>697</v>
      </c>
      <c r="F401" s="189" t="s">
        <v>698</v>
      </c>
      <c r="G401" s="190" t="s">
        <v>550</v>
      </c>
      <c r="H401" s="191">
        <v>2</v>
      </c>
      <c r="I401" s="192"/>
      <c r="J401" s="193">
        <f t="shared" si="10"/>
        <v>0</v>
      </c>
      <c r="K401" s="194"/>
      <c r="L401" s="39"/>
      <c r="M401" s="195" t="s">
        <v>1</v>
      </c>
      <c r="N401" s="196" t="s">
        <v>43</v>
      </c>
      <c r="O401" s="71"/>
      <c r="P401" s="197">
        <f t="shared" si="11"/>
        <v>0</v>
      </c>
      <c r="Q401" s="197">
        <v>1.8E-3</v>
      </c>
      <c r="R401" s="197">
        <f t="shared" si="12"/>
        <v>3.5999999999999999E-3</v>
      </c>
      <c r="S401" s="197">
        <v>0</v>
      </c>
      <c r="T401" s="198">
        <f t="shared" si="13"/>
        <v>0</v>
      </c>
      <c r="U401" s="34"/>
      <c r="V401" s="34"/>
      <c r="W401" s="34"/>
      <c r="X401" s="34"/>
      <c r="Y401" s="34"/>
      <c r="Z401" s="34"/>
      <c r="AA401" s="34"/>
      <c r="AB401" s="34"/>
      <c r="AC401" s="34"/>
      <c r="AD401" s="34"/>
      <c r="AE401" s="34"/>
      <c r="AR401" s="199" t="s">
        <v>256</v>
      </c>
      <c r="AT401" s="199" t="s">
        <v>165</v>
      </c>
      <c r="AU401" s="199" t="s">
        <v>88</v>
      </c>
      <c r="AY401" s="17" t="s">
        <v>163</v>
      </c>
      <c r="BE401" s="200">
        <f t="shared" si="14"/>
        <v>0</v>
      </c>
      <c r="BF401" s="200">
        <f t="shared" si="15"/>
        <v>0</v>
      </c>
      <c r="BG401" s="200">
        <f t="shared" si="16"/>
        <v>0</v>
      </c>
      <c r="BH401" s="200">
        <f t="shared" si="17"/>
        <v>0</v>
      </c>
      <c r="BI401" s="200">
        <f t="shared" si="18"/>
        <v>0</v>
      </c>
      <c r="BJ401" s="17" t="s">
        <v>86</v>
      </c>
      <c r="BK401" s="200">
        <f t="shared" si="19"/>
        <v>0</v>
      </c>
      <c r="BL401" s="17" t="s">
        <v>256</v>
      </c>
      <c r="BM401" s="199" t="s">
        <v>699</v>
      </c>
    </row>
    <row r="402" spans="1:65" s="2" customFormat="1" ht="21.75" customHeight="1">
      <c r="A402" s="34"/>
      <c r="B402" s="35"/>
      <c r="C402" s="187" t="s">
        <v>717</v>
      </c>
      <c r="D402" s="187" t="s">
        <v>165</v>
      </c>
      <c r="E402" s="188" t="s">
        <v>701</v>
      </c>
      <c r="F402" s="189" t="s">
        <v>702</v>
      </c>
      <c r="G402" s="190" t="s">
        <v>550</v>
      </c>
      <c r="H402" s="191">
        <v>7</v>
      </c>
      <c r="I402" s="192"/>
      <c r="J402" s="193">
        <f t="shared" si="10"/>
        <v>0</v>
      </c>
      <c r="K402" s="194"/>
      <c r="L402" s="39"/>
      <c r="M402" s="195" t="s">
        <v>1</v>
      </c>
      <c r="N402" s="196" t="s">
        <v>43</v>
      </c>
      <c r="O402" s="71"/>
      <c r="P402" s="197">
        <f t="shared" si="11"/>
        <v>0</v>
      </c>
      <c r="Q402" s="197">
        <v>1.8E-3</v>
      </c>
      <c r="R402" s="197">
        <f t="shared" si="12"/>
        <v>1.26E-2</v>
      </c>
      <c r="S402" s="197">
        <v>0</v>
      </c>
      <c r="T402" s="198">
        <f t="shared" si="13"/>
        <v>0</v>
      </c>
      <c r="U402" s="34"/>
      <c r="V402" s="34"/>
      <c r="W402" s="34"/>
      <c r="X402" s="34"/>
      <c r="Y402" s="34"/>
      <c r="Z402" s="34"/>
      <c r="AA402" s="34"/>
      <c r="AB402" s="34"/>
      <c r="AC402" s="34"/>
      <c r="AD402" s="34"/>
      <c r="AE402" s="34"/>
      <c r="AR402" s="199" t="s">
        <v>256</v>
      </c>
      <c r="AT402" s="199" t="s">
        <v>165</v>
      </c>
      <c r="AU402" s="199" t="s">
        <v>88</v>
      </c>
      <c r="AY402" s="17" t="s">
        <v>163</v>
      </c>
      <c r="BE402" s="200">
        <f t="shared" si="14"/>
        <v>0</v>
      </c>
      <c r="BF402" s="200">
        <f t="shared" si="15"/>
        <v>0</v>
      </c>
      <c r="BG402" s="200">
        <f t="shared" si="16"/>
        <v>0</v>
      </c>
      <c r="BH402" s="200">
        <f t="shared" si="17"/>
        <v>0</v>
      </c>
      <c r="BI402" s="200">
        <f t="shared" si="18"/>
        <v>0</v>
      </c>
      <c r="BJ402" s="17" t="s">
        <v>86</v>
      </c>
      <c r="BK402" s="200">
        <f t="shared" si="19"/>
        <v>0</v>
      </c>
      <c r="BL402" s="17" t="s">
        <v>256</v>
      </c>
      <c r="BM402" s="199" t="s">
        <v>703</v>
      </c>
    </row>
    <row r="403" spans="1:65" s="2" customFormat="1" ht="24.2" customHeight="1">
      <c r="A403" s="34"/>
      <c r="B403" s="35"/>
      <c r="C403" s="187" t="s">
        <v>721</v>
      </c>
      <c r="D403" s="187" t="s">
        <v>165</v>
      </c>
      <c r="E403" s="188" t="s">
        <v>705</v>
      </c>
      <c r="F403" s="189" t="s">
        <v>706</v>
      </c>
      <c r="G403" s="190" t="s">
        <v>175</v>
      </c>
      <c r="H403" s="191">
        <v>3</v>
      </c>
      <c r="I403" s="192"/>
      <c r="J403" s="193">
        <f t="shared" si="10"/>
        <v>0</v>
      </c>
      <c r="K403" s="194"/>
      <c r="L403" s="39"/>
      <c r="M403" s="195" t="s">
        <v>1</v>
      </c>
      <c r="N403" s="196" t="s">
        <v>43</v>
      </c>
      <c r="O403" s="71"/>
      <c r="P403" s="197">
        <f t="shared" si="11"/>
        <v>0</v>
      </c>
      <c r="Q403" s="197">
        <v>1.2E-4</v>
      </c>
      <c r="R403" s="197">
        <f t="shared" si="12"/>
        <v>3.6000000000000002E-4</v>
      </c>
      <c r="S403" s="197">
        <v>0</v>
      </c>
      <c r="T403" s="198">
        <f t="shared" si="13"/>
        <v>0</v>
      </c>
      <c r="U403" s="34"/>
      <c r="V403" s="34"/>
      <c r="W403" s="34"/>
      <c r="X403" s="34"/>
      <c r="Y403" s="34"/>
      <c r="Z403" s="34"/>
      <c r="AA403" s="34"/>
      <c r="AB403" s="34"/>
      <c r="AC403" s="34"/>
      <c r="AD403" s="34"/>
      <c r="AE403" s="34"/>
      <c r="AR403" s="199" t="s">
        <v>256</v>
      </c>
      <c r="AT403" s="199" t="s">
        <v>165</v>
      </c>
      <c r="AU403" s="199" t="s">
        <v>88</v>
      </c>
      <c r="AY403" s="17" t="s">
        <v>163</v>
      </c>
      <c r="BE403" s="200">
        <f t="shared" si="14"/>
        <v>0</v>
      </c>
      <c r="BF403" s="200">
        <f t="shared" si="15"/>
        <v>0</v>
      </c>
      <c r="BG403" s="200">
        <f t="shared" si="16"/>
        <v>0</v>
      </c>
      <c r="BH403" s="200">
        <f t="shared" si="17"/>
        <v>0</v>
      </c>
      <c r="BI403" s="200">
        <f t="shared" si="18"/>
        <v>0</v>
      </c>
      <c r="BJ403" s="17" t="s">
        <v>86</v>
      </c>
      <c r="BK403" s="200">
        <f t="shared" si="19"/>
        <v>0</v>
      </c>
      <c r="BL403" s="17" t="s">
        <v>256</v>
      </c>
      <c r="BM403" s="199" t="s">
        <v>707</v>
      </c>
    </row>
    <row r="404" spans="1:65" s="2" customFormat="1" ht="24.2" customHeight="1">
      <c r="A404" s="34"/>
      <c r="B404" s="35"/>
      <c r="C404" s="213" t="s">
        <v>725</v>
      </c>
      <c r="D404" s="213" t="s">
        <v>186</v>
      </c>
      <c r="E404" s="214" t="s">
        <v>709</v>
      </c>
      <c r="F404" s="215" t="s">
        <v>710</v>
      </c>
      <c r="G404" s="216" t="s">
        <v>175</v>
      </c>
      <c r="H404" s="217">
        <v>3</v>
      </c>
      <c r="I404" s="218"/>
      <c r="J404" s="219">
        <f t="shared" si="10"/>
        <v>0</v>
      </c>
      <c r="K404" s="220"/>
      <c r="L404" s="221"/>
      <c r="M404" s="222" t="s">
        <v>1</v>
      </c>
      <c r="N404" s="223" t="s">
        <v>43</v>
      </c>
      <c r="O404" s="71"/>
      <c r="P404" s="197">
        <f t="shared" si="11"/>
        <v>0</v>
      </c>
      <c r="Q404" s="197">
        <v>5.3800000000000002E-3</v>
      </c>
      <c r="R404" s="197">
        <f t="shared" si="12"/>
        <v>1.6140000000000002E-2</v>
      </c>
      <c r="S404" s="197">
        <v>0</v>
      </c>
      <c r="T404" s="198">
        <f t="shared" si="13"/>
        <v>0</v>
      </c>
      <c r="U404" s="34"/>
      <c r="V404" s="34"/>
      <c r="W404" s="34"/>
      <c r="X404" s="34"/>
      <c r="Y404" s="34"/>
      <c r="Z404" s="34"/>
      <c r="AA404" s="34"/>
      <c r="AB404" s="34"/>
      <c r="AC404" s="34"/>
      <c r="AD404" s="34"/>
      <c r="AE404" s="34"/>
      <c r="AR404" s="199" t="s">
        <v>366</v>
      </c>
      <c r="AT404" s="199" t="s">
        <v>186</v>
      </c>
      <c r="AU404" s="199" t="s">
        <v>88</v>
      </c>
      <c r="AY404" s="17" t="s">
        <v>163</v>
      </c>
      <c r="BE404" s="200">
        <f t="shared" si="14"/>
        <v>0</v>
      </c>
      <c r="BF404" s="200">
        <f t="shared" si="15"/>
        <v>0</v>
      </c>
      <c r="BG404" s="200">
        <f t="shared" si="16"/>
        <v>0</v>
      </c>
      <c r="BH404" s="200">
        <f t="shared" si="17"/>
        <v>0</v>
      </c>
      <c r="BI404" s="200">
        <f t="shared" si="18"/>
        <v>0</v>
      </c>
      <c r="BJ404" s="17" t="s">
        <v>86</v>
      </c>
      <c r="BK404" s="200">
        <f t="shared" si="19"/>
        <v>0</v>
      </c>
      <c r="BL404" s="17" t="s">
        <v>256</v>
      </c>
      <c r="BM404" s="199" t="s">
        <v>711</v>
      </c>
    </row>
    <row r="405" spans="1:65" s="2" customFormat="1" ht="29.25">
      <c r="A405" s="34"/>
      <c r="B405" s="35"/>
      <c r="C405" s="36"/>
      <c r="D405" s="203" t="s">
        <v>191</v>
      </c>
      <c r="E405" s="36"/>
      <c r="F405" s="224" t="s">
        <v>712</v>
      </c>
      <c r="G405" s="36"/>
      <c r="H405" s="36"/>
      <c r="I405" s="225"/>
      <c r="J405" s="36"/>
      <c r="K405" s="36"/>
      <c r="L405" s="39"/>
      <c r="M405" s="226"/>
      <c r="N405" s="227"/>
      <c r="O405" s="71"/>
      <c r="P405" s="71"/>
      <c r="Q405" s="71"/>
      <c r="R405" s="71"/>
      <c r="S405" s="71"/>
      <c r="T405" s="72"/>
      <c r="U405" s="34"/>
      <c r="V405" s="34"/>
      <c r="W405" s="34"/>
      <c r="X405" s="34"/>
      <c r="Y405" s="34"/>
      <c r="Z405" s="34"/>
      <c r="AA405" s="34"/>
      <c r="AB405" s="34"/>
      <c r="AC405" s="34"/>
      <c r="AD405" s="34"/>
      <c r="AE405" s="34"/>
      <c r="AT405" s="17" t="s">
        <v>191</v>
      </c>
      <c r="AU405" s="17" t="s">
        <v>88</v>
      </c>
    </row>
    <row r="406" spans="1:65" s="2" customFormat="1" ht="16.5" customHeight="1">
      <c r="A406" s="34"/>
      <c r="B406" s="35"/>
      <c r="C406" s="187" t="s">
        <v>729</v>
      </c>
      <c r="D406" s="187" t="s">
        <v>165</v>
      </c>
      <c r="E406" s="188" t="s">
        <v>714</v>
      </c>
      <c r="F406" s="189" t="s">
        <v>715</v>
      </c>
      <c r="G406" s="190" t="s">
        <v>175</v>
      </c>
      <c r="H406" s="191">
        <v>18</v>
      </c>
      <c r="I406" s="192"/>
      <c r="J406" s="193">
        <f t="shared" ref="J406:J415" si="20">ROUND(I406*H406,2)</f>
        <v>0</v>
      </c>
      <c r="K406" s="194"/>
      <c r="L406" s="39"/>
      <c r="M406" s="195" t="s">
        <v>1</v>
      </c>
      <c r="N406" s="196" t="s">
        <v>43</v>
      </c>
      <c r="O406" s="71"/>
      <c r="P406" s="197">
        <f t="shared" ref="P406:P415" si="21">O406*H406</f>
        <v>0</v>
      </c>
      <c r="Q406" s="197">
        <v>0</v>
      </c>
      <c r="R406" s="197">
        <f t="shared" ref="R406:R415" si="22">Q406*H406</f>
        <v>0</v>
      </c>
      <c r="S406" s="197">
        <v>8.4999999999999995E-4</v>
      </c>
      <c r="T406" s="198">
        <f t="shared" ref="T406:T415" si="23">S406*H406</f>
        <v>1.5299999999999999E-2</v>
      </c>
      <c r="U406" s="34"/>
      <c r="V406" s="34"/>
      <c r="W406" s="34"/>
      <c r="X406" s="34"/>
      <c r="Y406" s="34"/>
      <c r="Z406" s="34"/>
      <c r="AA406" s="34"/>
      <c r="AB406" s="34"/>
      <c r="AC406" s="34"/>
      <c r="AD406" s="34"/>
      <c r="AE406" s="34"/>
      <c r="AR406" s="199" t="s">
        <v>256</v>
      </c>
      <c r="AT406" s="199" t="s">
        <v>165</v>
      </c>
      <c r="AU406" s="199" t="s">
        <v>88</v>
      </c>
      <c r="AY406" s="17" t="s">
        <v>163</v>
      </c>
      <c r="BE406" s="200">
        <f t="shared" ref="BE406:BE415" si="24">IF(N406="základní",J406,0)</f>
        <v>0</v>
      </c>
      <c r="BF406" s="200">
        <f t="shared" ref="BF406:BF415" si="25">IF(N406="snížená",J406,0)</f>
        <v>0</v>
      </c>
      <c r="BG406" s="200">
        <f t="shared" ref="BG406:BG415" si="26">IF(N406="zákl. přenesená",J406,0)</f>
        <v>0</v>
      </c>
      <c r="BH406" s="200">
        <f t="shared" ref="BH406:BH415" si="27">IF(N406="sníž. přenesená",J406,0)</f>
        <v>0</v>
      </c>
      <c r="BI406" s="200">
        <f t="shared" ref="BI406:BI415" si="28">IF(N406="nulová",J406,0)</f>
        <v>0</v>
      </c>
      <c r="BJ406" s="17" t="s">
        <v>86</v>
      </c>
      <c r="BK406" s="200">
        <f t="shared" ref="BK406:BK415" si="29">ROUND(I406*H406,2)</f>
        <v>0</v>
      </c>
      <c r="BL406" s="17" t="s">
        <v>256</v>
      </c>
      <c r="BM406" s="199" t="s">
        <v>716</v>
      </c>
    </row>
    <row r="407" spans="1:65" s="2" customFormat="1" ht="16.5" customHeight="1">
      <c r="A407" s="34"/>
      <c r="B407" s="35"/>
      <c r="C407" s="187" t="s">
        <v>733</v>
      </c>
      <c r="D407" s="187" t="s">
        <v>165</v>
      </c>
      <c r="E407" s="188" t="s">
        <v>718</v>
      </c>
      <c r="F407" s="189" t="s">
        <v>719</v>
      </c>
      <c r="G407" s="190" t="s">
        <v>175</v>
      </c>
      <c r="H407" s="191">
        <v>7</v>
      </c>
      <c r="I407" s="192"/>
      <c r="J407" s="193">
        <f t="shared" si="20"/>
        <v>0</v>
      </c>
      <c r="K407" s="194"/>
      <c r="L407" s="39"/>
      <c r="M407" s="195" t="s">
        <v>1</v>
      </c>
      <c r="N407" s="196" t="s">
        <v>43</v>
      </c>
      <c r="O407" s="71"/>
      <c r="P407" s="197">
        <f t="shared" si="21"/>
        <v>0</v>
      </c>
      <c r="Q407" s="197">
        <v>2.3000000000000001E-4</v>
      </c>
      <c r="R407" s="197">
        <f t="shared" si="22"/>
        <v>1.6100000000000001E-3</v>
      </c>
      <c r="S407" s="197">
        <v>0</v>
      </c>
      <c r="T407" s="198">
        <f t="shared" si="23"/>
        <v>0</v>
      </c>
      <c r="U407" s="34"/>
      <c r="V407" s="34"/>
      <c r="W407" s="34"/>
      <c r="X407" s="34"/>
      <c r="Y407" s="34"/>
      <c r="Z407" s="34"/>
      <c r="AA407" s="34"/>
      <c r="AB407" s="34"/>
      <c r="AC407" s="34"/>
      <c r="AD407" s="34"/>
      <c r="AE407" s="34"/>
      <c r="AR407" s="199" t="s">
        <v>256</v>
      </c>
      <c r="AT407" s="199" t="s">
        <v>165</v>
      </c>
      <c r="AU407" s="199" t="s">
        <v>88</v>
      </c>
      <c r="AY407" s="17" t="s">
        <v>163</v>
      </c>
      <c r="BE407" s="200">
        <f t="shared" si="24"/>
        <v>0</v>
      </c>
      <c r="BF407" s="200">
        <f t="shared" si="25"/>
        <v>0</v>
      </c>
      <c r="BG407" s="200">
        <f t="shared" si="26"/>
        <v>0</v>
      </c>
      <c r="BH407" s="200">
        <f t="shared" si="27"/>
        <v>0</v>
      </c>
      <c r="BI407" s="200">
        <f t="shared" si="28"/>
        <v>0</v>
      </c>
      <c r="BJ407" s="17" t="s">
        <v>86</v>
      </c>
      <c r="BK407" s="200">
        <f t="shared" si="29"/>
        <v>0</v>
      </c>
      <c r="BL407" s="17" t="s">
        <v>256</v>
      </c>
      <c r="BM407" s="199" t="s">
        <v>720</v>
      </c>
    </row>
    <row r="408" spans="1:65" s="2" customFormat="1" ht="24.2" customHeight="1">
      <c r="A408" s="34"/>
      <c r="B408" s="35"/>
      <c r="C408" s="187" t="s">
        <v>737</v>
      </c>
      <c r="D408" s="187" t="s">
        <v>165</v>
      </c>
      <c r="E408" s="188" t="s">
        <v>722</v>
      </c>
      <c r="F408" s="189" t="s">
        <v>723</v>
      </c>
      <c r="G408" s="190" t="s">
        <v>175</v>
      </c>
      <c r="H408" s="191">
        <v>2</v>
      </c>
      <c r="I408" s="192"/>
      <c r="J408" s="193">
        <f t="shared" si="20"/>
        <v>0</v>
      </c>
      <c r="K408" s="194"/>
      <c r="L408" s="39"/>
      <c r="M408" s="195" t="s">
        <v>1</v>
      </c>
      <c r="N408" s="196" t="s">
        <v>43</v>
      </c>
      <c r="O408" s="71"/>
      <c r="P408" s="197">
        <f t="shared" si="21"/>
        <v>0</v>
      </c>
      <c r="Q408" s="197">
        <v>4.6999999999999999E-4</v>
      </c>
      <c r="R408" s="197">
        <f t="shared" si="22"/>
        <v>9.3999999999999997E-4</v>
      </c>
      <c r="S408" s="197">
        <v>0</v>
      </c>
      <c r="T408" s="198">
        <f t="shared" si="23"/>
        <v>0</v>
      </c>
      <c r="U408" s="34"/>
      <c r="V408" s="34"/>
      <c r="W408" s="34"/>
      <c r="X408" s="34"/>
      <c r="Y408" s="34"/>
      <c r="Z408" s="34"/>
      <c r="AA408" s="34"/>
      <c r="AB408" s="34"/>
      <c r="AC408" s="34"/>
      <c r="AD408" s="34"/>
      <c r="AE408" s="34"/>
      <c r="AR408" s="199" t="s">
        <v>256</v>
      </c>
      <c r="AT408" s="199" t="s">
        <v>165</v>
      </c>
      <c r="AU408" s="199" t="s">
        <v>88</v>
      </c>
      <c r="AY408" s="17" t="s">
        <v>163</v>
      </c>
      <c r="BE408" s="200">
        <f t="shared" si="24"/>
        <v>0</v>
      </c>
      <c r="BF408" s="200">
        <f t="shared" si="25"/>
        <v>0</v>
      </c>
      <c r="BG408" s="200">
        <f t="shared" si="26"/>
        <v>0</v>
      </c>
      <c r="BH408" s="200">
        <f t="shared" si="27"/>
        <v>0</v>
      </c>
      <c r="BI408" s="200">
        <f t="shared" si="28"/>
        <v>0</v>
      </c>
      <c r="BJ408" s="17" t="s">
        <v>86</v>
      </c>
      <c r="BK408" s="200">
        <f t="shared" si="29"/>
        <v>0</v>
      </c>
      <c r="BL408" s="17" t="s">
        <v>256</v>
      </c>
      <c r="BM408" s="199" t="s">
        <v>724</v>
      </c>
    </row>
    <row r="409" spans="1:65" s="2" customFormat="1" ht="24.2" customHeight="1">
      <c r="A409" s="34"/>
      <c r="B409" s="35"/>
      <c r="C409" s="187" t="s">
        <v>741</v>
      </c>
      <c r="D409" s="187" t="s">
        <v>165</v>
      </c>
      <c r="E409" s="188" t="s">
        <v>726</v>
      </c>
      <c r="F409" s="189" t="s">
        <v>727</v>
      </c>
      <c r="G409" s="190" t="s">
        <v>175</v>
      </c>
      <c r="H409" s="191">
        <v>3</v>
      </c>
      <c r="I409" s="192"/>
      <c r="J409" s="193">
        <f t="shared" si="20"/>
        <v>0</v>
      </c>
      <c r="K409" s="194"/>
      <c r="L409" s="39"/>
      <c r="M409" s="195" t="s">
        <v>1</v>
      </c>
      <c r="N409" s="196" t="s">
        <v>43</v>
      </c>
      <c r="O409" s="71"/>
      <c r="P409" s="197">
        <f t="shared" si="21"/>
        <v>0</v>
      </c>
      <c r="Q409" s="197">
        <v>7.5000000000000002E-4</v>
      </c>
      <c r="R409" s="197">
        <f t="shared" si="22"/>
        <v>2.2500000000000003E-3</v>
      </c>
      <c r="S409" s="197">
        <v>0</v>
      </c>
      <c r="T409" s="198">
        <f t="shared" si="23"/>
        <v>0</v>
      </c>
      <c r="U409" s="34"/>
      <c r="V409" s="34"/>
      <c r="W409" s="34"/>
      <c r="X409" s="34"/>
      <c r="Y409" s="34"/>
      <c r="Z409" s="34"/>
      <c r="AA409" s="34"/>
      <c r="AB409" s="34"/>
      <c r="AC409" s="34"/>
      <c r="AD409" s="34"/>
      <c r="AE409" s="34"/>
      <c r="AR409" s="199" t="s">
        <v>256</v>
      </c>
      <c r="AT409" s="199" t="s">
        <v>165</v>
      </c>
      <c r="AU409" s="199" t="s">
        <v>88</v>
      </c>
      <c r="AY409" s="17" t="s">
        <v>163</v>
      </c>
      <c r="BE409" s="200">
        <f t="shared" si="24"/>
        <v>0</v>
      </c>
      <c r="BF409" s="200">
        <f t="shared" si="25"/>
        <v>0</v>
      </c>
      <c r="BG409" s="200">
        <f t="shared" si="26"/>
        <v>0</v>
      </c>
      <c r="BH409" s="200">
        <f t="shared" si="27"/>
        <v>0</v>
      </c>
      <c r="BI409" s="200">
        <f t="shared" si="28"/>
        <v>0</v>
      </c>
      <c r="BJ409" s="17" t="s">
        <v>86</v>
      </c>
      <c r="BK409" s="200">
        <f t="shared" si="29"/>
        <v>0</v>
      </c>
      <c r="BL409" s="17" t="s">
        <v>256</v>
      </c>
      <c r="BM409" s="199" t="s">
        <v>728</v>
      </c>
    </row>
    <row r="410" spans="1:65" s="2" customFormat="1" ht="16.5" customHeight="1">
      <c r="A410" s="34"/>
      <c r="B410" s="35"/>
      <c r="C410" s="187" t="s">
        <v>745</v>
      </c>
      <c r="D410" s="187" t="s">
        <v>165</v>
      </c>
      <c r="E410" s="188" t="s">
        <v>730</v>
      </c>
      <c r="F410" s="189" t="s">
        <v>731</v>
      </c>
      <c r="G410" s="190" t="s">
        <v>175</v>
      </c>
      <c r="H410" s="191">
        <v>2</v>
      </c>
      <c r="I410" s="192"/>
      <c r="J410" s="193">
        <f t="shared" si="20"/>
        <v>0</v>
      </c>
      <c r="K410" s="194"/>
      <c r="L410" s="39"/>
      <c r="M410" s="195" t="s">
        <v>1</v>
      </c>
      <c r="N410" s="196" t="s">
        <v>43</v>
      </c>
      <c r="O410" s="71"/>
      <c r="P410" s="197">
        <f t="shared" si="21"/>
        <v>0</v>
      </c>
      <c r="Q410" s="197">
        <v>2.7999999999999998E-4</v>
      </c>
      <c r="R410" s="197">
        <f t="shared" si="22"/>
        <v>5.5999999999999995E-4</v>
      </c>
      <c r="S410" s="197">
        <v>0</v>
      </c>
      <c r="T410" s="198">
        <f t="shared" si="23"/>
        <v>0</v>
      </c>
      <c r="U410" s="34"/>
      <c r="V410" s="34"/>
      <c r="W410" s="34"/>
      <c r="X410" s="34"/>
      <c r="Y410" s="34"/>
      <c r="Z410" s="34"/>
      <c r="AA410" s="34"/>
      <c r="AB410" s="34"/>
      <c r="AC410" s="34"/>
      <c r="AD410" s="34"/>
      <c r="AE410" s="34"/>
      <c r="AR410" s="199" t="s">
        <v>256</v>
      </c>
      <c r="AT410" s="199" t="s">
        <v>165</v>
      </c>
      <c r="AU410" s="199" t="s">
        <v>88</v>
      </c>
      <c r="AY410" s="17" t="s">
        <v>163</v>
      </c>
      <c r="BE410" s="200">
        <f t="shared" si="24"/>
        <v>0</v>
      </c>
      <c r="BF410" s="200">
        <f t="shared" si="25"/>
        <v>0</v>
      </c>
      <c r="BG410" s="200">
        <f t="shared" si="26"/>
        <v>0</v>
      </c>
      <c r="BH410" s="200">
        <f t="shared" si="27"/>
        <v>0</v>
      </c>
      <c r="BI410" s="200">
        <f t="shared" si="28"/>
        <v>0</v>
      </c>
      <c r="BJ410" s="17" t="s">
        <v>86</v>
      </c>
      <c r="BK410" s="200">
        <f t="shared" si="29"/>
        <v>0</v>
      </c>
      <c r="BL410" s="17" t="s">
        <v>256</v>
      </c>
      <c r="BM410" s="199" t="s">
        <v>732</v>
      </c>
    </row>
    <row r="411" spans="1:65" s="2" customFormat="1" ht="16.5" customHeight="1">
      <c r="A411" s="34"/>
      <c r="B411" s="35"/>
      <c r="C411" s="187" t="s">
        <v>749</v>
      </c>
      <c r="D411" s="187" t="s">
        <v>165</v>
      </c>
      <c r="E411" s="188" t="s">
        <v>734</v>
      </c>
      <c r="F411" s="189" t="s">
        <v>735</v>
      </c>
      <c r="G411" s="190" t="s">
        <v>175</v>
      </c>
      <c r="H411" s="191">
        <v>4</v>
      </c>
      <c r="I411" s="192"/>
      <c r="J411" s="193">
        <f t="shared" si="20"/>
        <v>0</v>
      </c>
      <c r="K411" s="194"/>
      <c r="L411" s="39"/>
      <c r="M411" s="195" t="s">
        <v>1</v>
      </c>
      <c r="N411" s="196" t="s">
        <v>43</v>
      </c>
      <c r="O411" s="71"/>
      <c r="P411" s="197">
        <f t="shared" si="21"/>
        <v>0</v>
      </c>
      <c r="Q411" s="197">
        <v>5.5999999999999999E-3</v>
      </c>
      <c r="R411" s="197">
        <f t="shared" si="22"/>
        <v>2.24E-2</v>
      </c>
      <c r="S411" s="197">
        <v>0</v>
      </c>
      <c r="T411" s="198">
        <f t="shared" si="23"/>
        <v>0</v>
      </c>
      <c r="U411" s="34"/>
      <c r="V411" s="34"/>
      <c r="W411" s="34"/>
      <c r="X411" s="34"/>
      <c r="Y411" s="34"/>
      <c r="Z411" s="34"/>
      <c r="AA411" s="34"/>
      <c r="AB411" s="34"/>
      <c r="AC411" s="34"/>
      <c r="AD411" s="34"/>
      <c r="AE411" s="34"/>
      <c r="AR411" s="199" t="s">
        <v>169</v>
      </c>
      <c r="AT411" s="199" t="s">
        <v>165</v>
      </c>
      <c r="AU411" s="199" t="s">
        <v>88</v>
      </c>
      <c r="AY411" s="17" t="s">
        <v>163</v>
      </c>
      <c r="BE411" s="200">
        <f t="shared" si="24"/>
        <v>0</v>
      </c>
      <c r="BF411" s="200">
        <f t="shared" si="25"/>
        <v>0</v>
      </c>
      <c r="BG411" s="200">
        <f t="shared" si="26"/>
        <v>0</v>
      </c>
      <c r="BH411" s="200">
        <f t="shared" si="27"/>
        <v>0</v>
      </c>
      <c r="BI411" s="200">
        <f t="shared" si="28"/>
        <v>0</v>
      </c>
      <c r="BJ411" s="17" t="s">
        <v>86</v>
      </c>
      <c r="BK411" s="200">
        <f t="shared" si="29"/>
        <v>0</v>
      </c>
      <c r="BL411" s="17" t="s">
        <v>169</v>
      </c>
      <c r="BM411" s="199" t="s">
        <v>736</v>
      </c>
    </row>
    <row r="412" spans="1:65" s="2" customFormat="1" ht="21.75" customHeight="1">
      <c r="A412" s="34"/>
      <c r="B412" s="35"/>
      <c r="C412" s="187" t="s">
        <v>754</v>
      </c>
      <c r="D412" s="187" t="s">
        <v>165</v>
      </c>
      <c r="E412" s="188" t="s">
        <v>738</v>
      </c>
      <c r="F412" s="189" t="s">
        <v>739</v>
      </c>
      <c r="G412" s="190" t="s">
        <v>175</v>
      </c>
      <c r="H412" s="191">
        <v>5</v>
      </c>
      <c r="I412" s="192"/>
      <c r="J412" s="193">
        <f t="shared" si="20"/>
        <v>0</v>
      </c>
      <c r="K412" s="194"/>
      <c r="L412" s="39"/>
      <c r="M412" s="195" t="s">
        <v>1</v>
      </c>
      <c r="N412" s="196" t="s">
        <v>43</v>
      </c>
      <c r="O412" s="71"/>
      <c r="P412" s="197">
        <f t="shared" si="21"/>
        <v>0</v>
      </c>
      <c r="Q412" s="197">
        <v>1E-3</v>
      </c>
      <c r="R412" s="197">
        <f t="shared" si="22"/>
        <v>5.0000000000000001E-3</v>
      </c>
      <c r="S412" s="197">
        <v>0</v>
      </c>
      <c r="T412" s="198">
        <f t="shared" si="23"/>
        <v>0</v>
      </c>
      <c r="U412" s="34"/>
      <c r="V412" s="34"/>
      <c r="W412" s="34"/>
      <c r="X412" s="34"/>
      <c r="Y412" s="34"/>
      <c r="Z412" s="34"/>
      <c r="AA412" s="34"/>
      <c r="AB412" s="34"/>
      <c r="AC412" s="34"/>
      <c r="AD412" s="34"/>
      <c r="AE412" s="34"/>
      <c r="AR412" s="199" t="s">
        <v>256</v>
      </c>
      <c r="AT412" s="199" t="s">
        <v>165</v>
      </c>
      <c r="AU412" s="199" t="s">
        <v>88</v>
      </c>
      <c r="AY412" s="17" t="s">
        <v>163</v>
      </c>
      <c r="BE412" s="200">
        <f t="shared" si="24"/>
        <v>0</v>
      </c>
      <c r="BF412" s="200">
        <f t="shared" si="25"/>
        <v>0</v>
      </c>
      <c r="BG412" s="200">
        <f t="shared" si="26"/>
        <v>0</v>
      </c>
      <c r="BH412" s="200">
        <f t="shared" si="27"/>
        <v>0</v>
      </c>
      <c r="BI412" s="200">
        <f t="shared" si="28"/>
        <v>0</v>
      </c>
      <c r="BJ412" s="17" t="s">
        <v>86</v>
      </c>
      <c r="BK412" s="200">
        <f t="shared" si="29"/>
        <v>0</v>
      </c>
      <c r="BL412" s="17" t="s">
        <v>256</v>
      </c>
      <c r="BM412" s="199" t="s">
        <v>740</v>
      </c>
    </row>
    <row r="413" spans="1:65" s="2" customFormat="1" ht="24.2" customHeight="1">
      <c r="A413" s="34"/>
      <c r="B413" s="35"/>
      <c r="C413" s="187" t="s">
        <v>760</v>
      </c>
      <c r="D413" s="187" t="s">
        <v>165</v>
      </c>
      <c r="E413" s="188" t="s">
        <v>742</v>
      </c>
      <c r="F413" s="189" t="s">
        <v>743</v>
      </c>
      <c r="G413" s="190" t="s">
        <v>550</v>
      </c>
      <c r="H413" s="191">
        <v>5</v>
      </c>
      <c r="I413" s="192"/>
      <c r="J413" s="193">
        <f t="shared" si="20"/>
        <v>0</v>
      </c>
      <c r="K413" s="194"/>
      <c r="L413" s="39"/>
      <c r="M413" s="195" t="s">
        <v>1</v>
      </c>
      <c r="N413" s="196" t="s">
        <v>43</v>
      </c>
      <c r="O413" s="71"/>
      <c r="P413" s="197">
        <f t="shared" si="21"/>
        <v>0</v>
      </c>
      <c r="Q413" s="197">
        <v>5.1999999999999995E-4</v>
      </c>
      <c r="R413" s="197">
        <f t="shared" si="22"/>
        <v>2.5999999999999999E-3</v>
      </c>
      <c r="S413" s="197">
        <v>0</v>
      </c>
      <c r="T413" s="198">
        <f t="shared" si="23"/>
        <v>0</v>
      </c>
      <c r="U413" s="34"/>
      <c r="V413" s="34"/>
      <c r="W413" s="34"/>
      <c r="X413" s="34"/>
      <c r="Y413" s="34"/>
      <c r="Z413" s="34"/>
      <c r="AA413" s="34"/>
      <c r="AB413" s="34"/>
      <c r="AC413" s="34"/>
      <c r="AD413" s="34"/>
      <c r="AE413" s="34"/>
      <c r="AR413" s="199" t="s">
        <v>256</v>
      </c>
      <c r="AT413" s="199" t="s">
        <v>165</v>
      </c>
      <c r="AU413" s="199" t="s">
        <v>88</v>
      </c>
      <c r="AY413" s="17" t="s">
        <v>163</v>
      </c>
      <c r="BE413" s="200">
        <f t="shared" si="24"/>
        <v>0</v>
      </c>
      <c r="BF413" s="200">
        <f t="shared" si="25"/>
        <v>0</v>
      </c>
      <c r="BG413" s="200">
        <f t="shared" si="26"/>
        <v>0</v>
      </c>
      <c r="BH413" s="200">
        <f t="shared" si="27"/>
        <v>0</v>
      </c>
      <c r="BI413" s="200">
        <f t="shared" si="28"/>
        <v>0</v>
      </c>
      <c r="BJ413" s="17" t="s">
        <v>86</v>
      </c>
      <c r="BK413" s="200">
        <f t="shared" si="29"/>
        <v>0</v>
      </c>
      <c r="BL413" s="17" t="s">
        <v>256</v>
      </c>
      <c r="BM413" s="199" t="s">
        <v>744</v>
      </c>
    </row>
    <row r="414" spans="1:65" s="2" customFormat="1" ht="16.5" customHeight="1">
      <c r="A414" s="34"/>
      <c r="B414" s="35"/>
      <c r="C414" s="187" t="s">
        <v>764</v>
      </c>
      <c r="D414" s="187" t="s">
        <v>165</v>
      </c>
      <c r="E414" s="188" t="s">
        <v>746</v>
      </c>
      <c r="F414" s="189" t="s">
        <v>747</v>
      </c>
      <c r="G414" s="190" t="s">
        <v>175</v>
      </c>
      <c r="H414" s="191">
        <v>7</v>
      </c>
      <c r="I414" s="192"/>
      <c r="J414" s="193">
        <f t="shared" si="20"/>
        <v>0</v>
      </c>
      <c r="K414" s="194"/>
      <c r="L414" s="39"/>
      <c r="M414" s="195" t="s">
        <v>1</v>
      </c>
      <c r="N414" s="196" t="s">
        <v>43</v>
      </c>
      <c r="O414" s="71"/>
      <c r="P414" s="197">
        <f t="shared" si="21"/>
        <v>0</v>
      </c>
      <c r="Q414" s="197">
        <v>5.1999999999999995E-4</v>
      </c>
      <c r="R414" s="197">
        <f t="shared" si="22"/>
        <v>3.6399999999999996E-3</v>
      </c>
      <c r="S414" s="197">
        <v>0</v>
      </c>
      <c r="T414" s="198">
        <f t="shared" si="23"/>
        <v>0</v>
      </c>
      <c r="U414" s="34"/>
      <c r="V414" s="34"/>
      <c r="W414" s="34"/>
      <c r="X414" s="34"/>
      <c r="Y414" s="34"/>
      <c r="Z414" s="34"/>
      <c r="AA414" s="34"/>
      <c r="AB414" s="34"/>
      <c r="AC414" s="34"/>
      <c r="AD414" s="34"/>
      <c r="AE414" s="34"/>
      <c r="AR414" s="199" t="s">
        <v>256</v>
      </c>
      <c r="AT414" s="199" t="s">
        <v>165</v>
      </c>
      <c r="AU414" s="199" t="s">
        <v>88</v>
      </c>
      <c r="AY414" s="17" t="s">
        <v>163</v>
      </c>
      <c r="BE414" s="200">
        <f t="shared" si="24"/>
        <v>0</v>
      </c>
      <c r="BF414" s="200">
        <f t="shared" si="25"/>
        <v>0</v>
      </c>
      <c r="BG414" s="200">
        <f t="shared" si="26"/>
        <v>0</v>
      </c>
      <c r="BH414" s="200">
        <f t="shared" si="27"/>
        <v>0</v>
      </c>
      <c r="BI414" s="200">
        <f t="shared" si="28"/>
        <v>0</v>
      </c>
      <c r="BJ414" s="17" t="s">
        <v>86</v>
      </c>
      <c r="BK414" s="200">
        <f t="shared" si="29"/>
        <v>0</v>
      </c>
      <c r="BL414" s="17" t="s">
        <v>256</v>
      </c>
      <c r="BM414" s="199" t="s">
        <v>748</v>
      </c>
    </row>
    <row r="415" spans="1:65" s="2" customFormat="1" ht="16.5" customHeight="1">
      <c r="A415" s="34"/>
      <c r="B415" s="35"/>
      <c r="C415" s="187" t="s">
        <v>768</v>
      </c>
      <c r="D415" s="187" t="s">
        <v>165</v>
      </c>
      <c r="E415" s="188" t="s">
        <v>750</v>
      </c>
      <c r="F415" s="189" t="s">
        <v>751</v>
      </c>
      <c r="G415" s="190" t="s">
        <v>168</v>
      </c>
      <c r="H415" s="191">
        <v>3.5</v>
      </c>
      <c r="I415" s="192"/>
      <c r="J415" s="193">
        <f t="shared" si="20"/>
        <v>0</v>
      </c>
      <c r="K415" s="194"/>
      <c r="L415" s="39"/>
      <c r="M415" s="195" t="s">
        <v>1</v>
      </c>
      <c r="N415" s="196" t="s">
        <v>43</v>
      </c>
      <c r="O415" s="71"/>
      <c r="P415" s="197">
        <f t="shared" si="21"/>
        <v>0</v>
      </c>
      <c r="Q415" s="197">
        <v>1.2E-2</v>
      </c>
      <c r="R415" s="197">
        <f t="shared" si="22"/>
        <v>4.2000000000000003E-2</v>
      </c>
      <c r="S415" s="197">
        <v>0</v>
      </c>
      <c r="T415" s="198">
        <f t="shared" si="23"/>
        <v>0</v>
      </c>
      <c r="U415" s="34"/>
      <c r="V415" s="34"/>
      <c r="W415" s="34"/>
      <c r="X415" s="34"/>
      <c r="Y415" s="34"/>
      <c r="Z415" s="34"/>
      <c r="AA415" s="34"/>
      <c r="AB415" s="34"/>
      <c r="AC415" s="34"/>
      <c r="AD415" s="34"/>
      <c r="AE415" s="34"/>
      <c r="AR415" s="199" t="s">
        <v>256</v>
      </c>
      <c r="AT415" s="199" t="s">
        <v>165</v>
      </c>
      <c r="AU415" s="199" t="s">
        <v>88</v>
      </c>
      <c r="AY415" s="17" t="s">
        <v>163</v>
      </c>
      <c r="BE415" s="200">
        <f t="shared" si="24"/>
        <v>0</v>
      </c>
      <c r="BF415" s="200">
        <f t="shared" si="25"/>
        <v>0</v>
      </c>
      <c r="BG415" s="200">
        <f t="shared" si="26"/>
        <v>0</v>
      </c>
      <c r="BH415" s="200">
        <f t="shared" si="27"/>
        <v>0</v>
      </c>
      <c r="BI415" s="200">
        <f t="shared" si="28"/>
        <v>0</v>
      </c>
      <c r="BJ415" s="17" t="s">
        <v>86</v>
      </c>
      <c r="BK415" s="200">
        <f t="shared" si="29"/>
        <v>0</v>
      </c>
      <c r="BL415" s="17" t="s">
        <v>256</v>
      </c>
      <c r="BM415" s="199" t="s">
        <v>752</v>
      </c>
    </row>
    <row r="416" spans="1:65" s="13" customFormat="1" ht="11.25">
      <c r="B416" s="201"/>
      <c r="C416" s="202"/>
      <c r="D416" s="203" t="s">
        <v>171</v>
      </c>
      <c r="E416" s="204" t="s">
        <v>1</v>
      </c>
      <c r="F416" s="205" t="s">
        <v>1572</v>
      </c>
      <c r="G416" s="202"/>
      <c r="H416" s="206">
        <v>3.5</v>
      </c>
      <c r="I416" s="207"/>
      <c r="J416" s="202"/>
      <c r="K416" s="202"/>
      <c r="L416" s="208"/>
      <c r="M416" s="209"/>
      <c r="N416" s="210"/>
      <c r="O416" s="210"/>
      <c r="P416" s="210"/>
      <c r="Q416" s="210"/>
      <c r="R416" s="210"/>
      <c r="S416" s="210"/>
      <c r="T416" s="211"/>
      <c r="AT416" s="212" t="s">
        <v>171</v>
      </c>
      <c r="AU416" s="212" t="s">
        <v>88</v>
      </c>
      <c r="AV416" s="13" t="s">
        <v>88</v>
      </c>
      <c r="AW416" s="13" t="s">
        <v>34</v>
      </c>
      <c r="AX416" s="13" t="s">
        <v>86</v>
      </c>
      <c r="AY416" s="212" t="s">
        <v>163</v>
      </c>
    </row>
    <row r="417" spans="1:65" s="2" customFormat="1" ht="16.5" customHeight="1">
      <c r="A417" s="34"/>
      <c r="B417" s="35"/>
      <c r="C417" s="187" t="s">
        <v>772</v>
      </c>
      <c r="D417" s="187" t="s">
        <v>165</v>
      </c>
      <c r="E417" s="188" t="s">
        <v>755</v>
      </c>
      <c r="F417" s="189" t="s">
        <v>756</v>
      </c>
      <c r="G417" s="190" t="s">
        <v>175</v>
      </c>
      <c r="H417" s="191">
        <v>10</v>
      </c>
      <c r="I417" s="192"/>
      <c r="J417" s="193">
        <f>ROUND(I417*H417,2)</f>
        <v>0</v>
      </c>
      <c r="K417" s="194"/>
      <c r="L417" s="39"/>
      <c r="M417" s="195" t="s">
        <v>1</v>
      </c>
      <c r="N417" s="196" t="s">
        <v>43</v>
      </c>
      <c r="O417" s="71"/>
      <c r="P417" s="197">
        <f>O417*H417</f>
        <v>0</v>
      </c>
      <c r="Q417" s="197">
        <v>5.0000000000000001E-4</v>
      </c>
      <c r="R417" s="197">
        <f>Q417*H417</f>
        <v>5.0000000000000001E-3</v>
      </c>
      <c r="S417" s="197">
        <v>0</v>
      </c>
      <c r="T417" s="198">
        <f>S417*H417</f>
        <v>0</v>
      </c>
      <c r="U417" s="34"/>
      <c r="V417" s="34"/>
      <c r="W417" s="34"/>
      <c r="X417" s="34"/>
      <c r="Y417" s="34"/>
      <c r="Z417" s="34"/>
      <c r="AA417" s="34"/>
      <c r="AB417" s="34"/>
      <c r="AC417" s="34"/>
      <c r="AD417" s="34"/>
      <c r="AE417" s="34"/>
      <c r="AR417" s="199" t="s">
        <v>256</v>
      </c>
      <c r="AT417" s="199" t="s">
        <v>165</v>
      </c>
      <c r="AU417" s="199" t="s">
        <v>88</v>
      </c>
      <c r="AY417" s="17" t="s">
        <v>163</v>
      </c>
      <c r="BE417" s="200">
        <f>IF(N417="základní",J417,0)</f>
        <v>0</v>
      </c>
      <c r="BF417" s="200">
        <f>IF(N417="snížená",J417,0)</f>
        <v>0</v>
      </c>
      <c r="BG417" s="200">
        <f>IF(N417="zákl. přenesená",J417,0)</f>
        <v>0</v>
      </c>
      <c r="BH417" s="200">
        <f>IF(N417="sníž. přenesená",J417,0)</f>
        <v>0</v>
      </c>
      <c r="BI417" s="200">
        <f>IF(N417="nulová",J417,0)</f>
        <v>0</v>
      </c>
      <c r="BJ417" s="17" t="s">
        <v>86</v>
      </c>
      <c r="BK417" s="200">
        <f>ROUND(I417*H417,2)</f>
        <v>0</v>
      </c>
      <c r="BL417" s="17" t="s">
        <v>256</v>
      </c>
      <c r="BM417" s="199" t="s">
        <v>757</v>
      </c>
    </row>
    <row r="418" spans="1:65" s="13" customFormat="1" ht="11.25">
      <c r="B418" s="201"/>
      <c r="C418" s="202"/>
      <c r="D418" s="203" t="s">
        <v>171</v>
      </c>
      <c r="E418" s="204" t="s">
        <v>1</v>
      </c>
      <c r="F418" s="205" t="s">
        <v>1573</v>
      </c>
      <c r="G418" s="202"/>
      <c r="H418" s="206">
        <v>7</v>
      </c>
      <c r="I418" s="207"/>
      <c r="J418" s="202"/>
      <c r="K418" s="202"/>
      <c r="L418" s="208"/>
      <c r="M418" s="209"/>
      <c r="N418" s="210"/>
      <c r="O418" s="210"/>
      <c r="P418" s="210"/>
      <c r="Q418" s="210"/>
      <c r="R418" s="210"/>
      <c r="S418" s="210"/>
      <c r="T418" s="211"/>
      <c r="AT418" s="212" t="s">
        <v>171</v>
      </c>
      <c r="AU418" s="212" t="s">
        <v>88</v>
      </c>
      <c r="AV418" s="13" t="s">
        <v>88</v>
      </c>
      <c r="AW418" s="13" t="s">
        <v>34</v>
      </c>
      <c r="AX418" s="13" t="s">
        <v>78</v>
      </c>
      <c r="AY418" s="212" t="s">
        <v>163</v>
      </c>
    </row>
    <row r="419" spans="1:65" s="13" customFormat="1" ht="11.25">
      <c r="B419" s="201"/>
      <c r="C419" s="202"/>
      <c r="D419" s="203" t="s">
        <v>171</v>
      </c>
      <c r="E419" s="204" t="s">
        <v>1</v>
      </c>
      <c r="F419" s="205" t="s">
        <v>759</v>
      </c>
      <c r="G419" s="202"/>
      <c r="H419" s="206">
        <v>3</v>
      </c>
      <c r="I419" s="207"/>
      <c r="J419" s="202"/>
      <c r="K419" s="202"/>
      <c r="L419" s="208"/>
      <c r="M419" s="209"/>
      <c r="N419" s="210"/>
      <c r="O419" s="210"/>
      <c r="P419" s="210"/>
      <c r="Q419" s="210"/>
      <c r="R419" s="210"/>
      <c r="S419" s="210"/>
      <c r="T419" s="211"/>
      <c r="AT419" s="212" t="s">
        <v>171</v>
      </c>
      <c r="AU419" s="212" t="s">
        <v>88</v>
      </c>
      <c r="AV419" s="13" t="s">
        <v>88</v>
      </c>
      <c r="AW419" s="13" t="s">
        <v>34</v>
      </c>
      <c r="AX419" s="13" t="s">
        <v>78</v>
      </c>
      <c r="AY419" s="212" t="s">
        <v>163</v>
      </c>
    </row>
    <row r="420" spans="1:65" s="14" customFormat="1" ht="11.25">
      <c r="B420" s="228"/>
      <c r="C420" s="229"/>
      <c r="D420" s="203" t="s">
        <v>171</v>
      </c>
      <c r="E420" s="230" t="s">
        <v>1</v>
      </c>
      <c r="F420" s="231" t="s">
        <v>209</v>
      </c>
      <c r="G420" s="229"/>
      <c r="H420" s="232">
        <v>10</v>
      </c>
      <c r="I420" s="233"/>
      <c r="J420" s="229"/>
      <c r="K420" s="229"/>
      <c r="L420" s="234"/>
      <c r="M420" s="235"/>
      <c r="N420" s="236"/>
      <c r="O420" s="236"/>
      <c r="P420" s="236"/>
      <c r="Q420" s="236"/>
      <c r="R420" s="236"/>
      <c r="S420" s="236"/>
      <c r="T420" s="237"/>
      <c r="AT420" s="238" t="s">
        <v>171</v>
      </c>
      <c r="AU420" s="238" t="s">
        <v>88</v>
      </c>
      <c r="AV420" s="14" t="s">
        <v>169</v>
      </c>
      <c r="AW420" s="14" t="s">
        <v>34</v>
      </c>
      <c r="AX420" s="14" t="s">
        <v>86</v>
      </c>
      <c r="AY420" s="238" t="s">
        <v>163</v>
      </c>
    </row>
    <row r="421" spans="1:65" s="2" customFormat="1" ht="16.5" customHeight="1">
      <c r="A421" s="34"/>
      <c r="B421" s="35"/>
      <c r="C421" s="187" t="s">
        <v>778</v>
      </c>
      <c r="D421" s="187" t="s">
        <v>165</v>
      </c>
      <c r="E421" s="188" t="s">
        <v>761</v>
      </c>
      <c r="F421" s="189" t="s">
        <v>762</v>
      </c>
      <c r="G421" s="190" t="s">
        <v>550</v>
      </c>
      <c r="H421" s="191">
        <v>7</v>
      </c>
      <c r="I421" s="192"/>
      <c r="J421" s="193">
        <f>ROUND(I421*H421,2)</f>
        <v>0</v>
      </c>
      <c r="K421" s="194"/>
      <c r="L421" s="39"/>
      <c r="M421" s="195" t="s">
        <v>1</v>
      </c>
      <c r="N421" s="196" t="s">
        <v>43</v>
      </c>
      <c r="O421" s="71"/>
      <c r="P421" s="197">
        <f>O421*H421</f>
        <v>0</v>
      </c>
      <c r="Q421" s="197">
        <v>5.1999999999999995E-4</v>
      </c>
      <c r="R421" s="197">
        <f>Q421*H421</f>
        <v>3.6399999999999996E-3</v>
      </c>
      <c r="S421" s="197">
        <v>0</v>
      </c>
      <c r="T421" s="198">
        <f>S421*H421</f>
        <v>0</v>
      </c>
      <c r="U421" s="34"/>
      <c r="V421" s="34"/>
      <c r="W421" s="34"/>
      <c r="X421" s="34"/>
      <c r="Y421" s="34"/>
      <c r="Z421" s="34"/>
      <c r="AA421" s="34"/>
      <c r="AB421" s="34"/>
      <c r="AC421" s="34"/>
      <c r="AD421" s="34"/>
      <c r="AE421" s="34"/>
      <c r="AR421" s="199" t="s">
        <v>256</v>
      </c>
      <c r="AT421" s="199" t="s">
        <v>165</v>
      </c>
      <c r="AU421" s="199" t="s">
        <v>88</v>
      </c>
      <c r="AY421" s="17" t="s">
        <v>163</v>
      </c>
      <c r="BE421" s="200">
        <f>IF(N421="základní",J421,0)</f>
        <v>0</v>
      </c>
      <c r="BF421" s="200">
        <f>IF(N421="snížená",J421,0)</f>
        <v>0</v>
      </c>
      <c r="BG421" s="200">
        <f>IF(N421="zákl. přenesená",J421,0)</f>
        <v>0</v>
      </c>
      <c r="BH421" s="200">
        <f>IF(N421="sníž. přenesená",J421,0)</f>
        <v>0</v>
      </c>
      <c r="BI421" s="200">
        <f>IF(N421="nulová",J421,0)</f>
        <v>0</v>
      </c>
      <c r="BJ421" s="17" t="s">
        <v>86</v>
      </c>
      <c r="BK421" s="200">
        <f>ROUND(I421*H421,2)</f>
        <v>0</v>
      </c>
      <c r="BL421" s="17" t="s">
        <v>256</v>
      </c>
      <c r="BM421" s="199" t="s">
        <v>763</v>
      </c>
    </row>
    <row r="422" spans="1:65" s="2" customFormat="1" ht="21.75" customHeight="1">
      <c r="A422" s="34"/>
      <c r="B422" s="35"/>
      <c r="C422" s="187" t="s">
        <v>782</v>
      </c>
      <c r="D422" s="187" t="s">
        <v>165</v>
      </c>
      <c r="E422" s="188" t="s">
        <v>765</v>
      </c>
      <c r="F422" s="189" t="s">
        <v>766</v>
      </c>
      <c r="G422" s="190" t="s">
        <v>175</v>
      </c>
      <c r="H422" s="191">
        <v>7</v>
      </c>
      <c r="I422" s="192"/>
      <c r="J422" s="193">
        <f>ROUND(I422*H422,2)</f>
        <v>0</v>
      </c>
      <c r="K422" s="194"/>
      <c r="L422" s="39"/>
      <c r="M422" s="195" t="s">
        <v>1</v>
      </c>
      <c r="N422" s="196" t="s">
        <v>43</v>
      </c>
      <c r="O422" s="71"/>
      <c r="P422" s="197">
        <f>O422*H422</f>
        <v>0</v>
      </c>
      <c r="Q422" s="197">
        <v>8.0000000000000004E-4</v>
      </c>
      <c r="R422" s="197">
        <f>Q422*H422</f>
        <v>5.5999999999999999E-3</v>
      </c>
      <c r="S422" s="197">
        <v>0</v>
      </c>
      <c r="T422" s="198">
        <f>S422*H422</f>
        <v>0</v>
      </c>
      <c r="U422" s="34"/>
      <c r="V422" s="34"/>
      <c r="W422" s="34"/>
      <c r="X422" s="34"/>
      <c r="Y422" s="34"/>
      <c r="Z422" s="34"/>
      <c r="AA422" s="34"/>
      <c r="AB422" s="34"/>
      <c r="AC422" s="34"/>
      <c r="AD422" s="34"/>
      <c r="AE422" s="34"/>
      <c r="AR422" s="199" t="s">
        <v>256</v>
      </c>
      <c r="AT422" s="199" t="s">
        <v>165</v>
      </c>
      <c r="AU422" s="199" t="s">
        <v>88</v>
      </c>
      <c r="AY422" s="17" t="s">
        <v>163</v>
      </c>
      <c r="BE422" s="200">
        <f>IF(N422="základní",J422,0)</f>
        <v>0</v>
      </c>
      <c r="BF422" s="200">
        <f>IF(N422="snížená",J422,0)</f>
        <v>0</v>
      </c>
      <c r="BG422" s="200">
        <f>IF(N422="zákl. přenesená",J422,0)</f>
        <v>0</v>
      </c>
      <c r="BH422" s="200">
        <f>IF(N422="sníž. přenesená",J422,0)</f>
        <v>0</v>
      </c>
      <c r="BI422" s="200">
        <f>IF(N422="nulová",J422,0)</f>
        <v>0</v>
      </c>
      <c r="BJ422" s="17" t="s">
        <v>86</v>
      </c>
      <c r="BK422" s="200">
        <f>ROUND(I422*H422,2)</f>
        <v>0</v>
      </c>
      <c r="BL422" s="17" t="s">
        <v>256</v>
      </c>
      <c r="BM422" s="199" t="s">
        <v>767</v>
      </c>
    </row>
    <row r="423" spans="1:65" s="2" customFormat="1" ht="16.5" customHeight="1">
      <c r="A423" s="34"/>
      <c r="B423" s="35"/>
      <c r="C423" s="187" t="s">
        <v>786</v>
      </c>
      <c r="D423" s="187" t="s">
        <v>165</v>
      </c>
      <c r="E423" s="188" t="s">
        <v>769</v>
      </c>
      <c r="F423" s="189" t="s">
        <v>770</v>
      </c>
      <c r="G423" s="190" t="s">
        <v>175</v>
      </c>
      <c r="H423" s="191">
        <v>6</v>
      </c>
      <c r="I423" s="192"/>
      <c r="J423" s="193">
        <f>ROUND(I423*H423,2)</f>
        <v>0</v>
      </c>
      <c r="K423" s="194"/>
      <c r="L423" s="39"/>
      <c r="M423" s="195" t="s">
        <v>1</v>
      </c>
      <c r="N423" s="196" t="s">
        <v>43</v>
      </c>
      <c r="O423" s="71"/>
      <c r="P423" s="197">
        <f>O423*H423</f>
        <v>0</v>
      </c>
      <c r="Q423" s="197">
        <v>3.1E-4</v>
      </c>
      <c r="R423" s="197">
        <f>Q423*H423</f>
        <v>1.8600000000000001E-3</v>
      </c>
      <c r="S423" s="197">
        <v>0</v>
      </c>
      <c r="T423" s="198">
        <f>S423*H423</f>
        <v>0</v>
      </c>
      <c r="U423" s="34"/>
      <c r="V423" s="34"/>
      <c r="W423" s="34"/>
      <c r="X423" s="34"/>
      <c r="Y423" s="34"/>
      <c r="Z423" s="34"/>
      <c r="AA423" s="34"/>
      <c r="AB423" s="34"/>
      <c r="AC423" s="34"/>
      <c r="AD423" s="34"/>
      <c r="AE423" s="34"/>
      <c r="AR423" s="199" t="s">
        <v>256</v>
      </c>
      <c r="AT423" s="199" t="s">
        <v>165</v>
      </c>
      <c r="AU423" s="199" t="s">
        <v>88</v>
      </c>
      <c r="AY423" s="17" t="s">
        <v>163</v>
      </c>
      <c r="BE423" s="200">
        <f>IF(N423="základní",J423,0)</f>
        <v>0</v>
      </c>
      <c r="BF423" s="200">
        <f>IF(N423="snížená",J423,0)</f>
        <v>0</v>
      </c>
      <c r="BG423" s="200">
        <f>IF(N423="zákl. přenesená",J423,0)</f>
        <v>0</v>
      </c>
      <c r="BH423" s="200">
        <f>IF(N423="sníž. přenesená",J423,0)</f>
        <v>0</v>
      </c>
      <c r="BI423" s="200">
        <f>IF(N423="nulová",J423,0)</f>
        <v>0</v>
      </c>
      <c r="BJ423" s="17" t="s">
        <v>86</v>
      </c>
      <c r="BK423" s="200">
        <f>ROUND(I423*H423,2)</f>
        <v>0</v>
      </c>
      <c r="BL423" s="17" t="s">
        <v>256</v>
      </c>
      <c r="BM423" s="199" t="s">
        <v>771</v>
      </c>
    </row>
    <row r="424" spans="1:65" s="2" customFormat="1" ht="24.2" customHeight="1">
      <c r="A424" s="34"/>
      <c r="B424" s="35"/>
      <c r="C424" s="187" t="s">
        <v>792</v>
      </c>
      <c r="D424" s="187" t="s">
        <v>165</v>
      </c>
      <c r="E424" s="188" t="s">
        <v>1574</v>
      </c>
      <c r="F424" s="189" t="s">
        <v>1575</v>
      </c>
      <c r="G424" s="190" t="s">
        <v>537</v>
      </c>
      <c r="H424" s="239"/>
      <c r="I424" s="192"/>
      <c r="J424" s="193">
        <f>ROUND(I424*H424,2)</f>
        <v>0</v>
      </c>
      <c r="K424" s="194"/>
      <c r="L424" s="39"/>
      <c r="M424" s="195" t="s">
        <v>1</v>
      </c>
      <c r="N424" s="196" t="s">
        <v>43</v>
      </c>
      <c r="O424" s="71"/>
      <c r="P424" s="197">
        <f>O424*H424</f>
        <v>0</v>
      </c>
      <c r="Q424" s="197">
        <v>0</v>
      </c>
      <c r="R424" s="197">
        <f>Q424*H424</f>
        <v>0</v>
      </c>
      <c r="S424" s="197">
        <v>0</v>
      </c>
      <c r="T424" s="198">
        <f>S424*H424</f>
        <v>0</v>
      </c>
      <c r="U424" s="34"/>
      <c r="V424" s="34"/>
      <c r="W424" s="34"/>
      <c r="X424" s="34"/>
      <c r="Y424" s="34"/>
      <c r="Z424" s="34"/>
      <c r="AA424" s="34"/>
      <c r="AB424" s="34"/>
      <c r="AC424" s="34"/>
      <c r="AD424" s="34"/>
      <c r="AE424" s="34"/>
      <c r="AR424" s="199" t="s">
        <v>256</v>
      </c>
      <c r="AT424" s="199" t="s">
        <v>165</v>
      </c>
      <c r="AU424" s="199" t="s">
        <v>88</v>
      </c>
      <c r="AY424" s="17" t="s">
        <v>163</v>
      </c>
      <c r="BE424" s="200">
        <f>IF(N424="základní",J424,0)</f>
        <v>0</v>
      </c>
      <c r="BF424" s="200">
        <f>IF(N424="snížená",J424,0)</f>
        <v>0</v>
      </c>
      <c r="BG424" s="200">
        <f>IF(N424="zákl. přenesená",J424,0)</f>
        <v>0</v>
      </c>
      <c r="BH424" s="200">
        <f>IF(N424="sníž. přenesená",J424,0)</f>
        <v>0</v>
      </c>
      <c r="BI424" s="200">
        <f>IF(N424="nulová",J424,0)</f>
        <v>0</v>
      </c>
      <c r="BJ424" s="17" t="s">
        <v>86</v>
      </c>
      <c r="BK424" s="200">
        <f>ROUND(I424*H424,2)</f>
        <v>0</v>
      </c>
      <c r="BL424" s="17" t="s">
        <v>256</v>
      </c>
      <c r="BM424" s="199" t="s">
        <v>1576</v>
      </c>
    </row>
    <row r="425" spans="1:65" s="12" customFormat="1" ht="22.9" customHeight="1">
      <c r="B425" s="171"/>
      <c r="C425" s="172"/>
      <c r="D425" s="173" t="s">
        <v>77</v>
      </c>
      <c r="E425" s="185" t="s">
        <v>776</v>
      </c>
      <c r="F425" s="185" t="s">
        <v>777</v>
      </c>
      <c r="G425" s="172"/>
      <c r="H425" s="172"/>
      <c r="I425" s="175"/>
      <c r="J425" s="186">
        <f>BK425</f>
        <v>0</v>
      </c>
      <c r="K425" s="172"/>
      <c r="L425" s="177"/>
      <c r="M425" s="178"/>
      <c r="N425" s="179"/>
      <c r="O425" s="179"/>
      <c r="P425" s="180">
        <f>SUM(P426:P428)</f>
        <v>0</v>
      </c>
      <c r="Q425" s="179"/>
      <c r="R425" s="180">
        <f>SUM(R426:R428)</f>
        <v>4.8500000000000001E-2</v>
      </c>
      <c r="S425" s="179"/>
      <c r="T425" s="181">
        <f>SUM(T426:T428)</f>
        <v>0</v>
      </c>
      <c r="AR425" s="182" t="s">
        <v>88</v>
      </c>
      <c r="AT425" s="183" t="s">
        <v>77</v>
      </c>
      <c r="AU425" s="183" t="s">
        <v>86</v>
      </c>
      <c r="AY425" s="182" t="s">
        <v>163</v>
      </c>
      <c r="BK425" s="184">
        <f>SUM(BK426:BK428)</f>
        <v>0</v>
      </c>
    </row>
    <row r="426" spans="1:65" s="2" customFormat="1" ht="33" customHeight="1">
      <c r="A426" s="34"/>
      <c r="B426" s="35"/>
      <c r="C426" s="187" t="s">
        <v>797</v>
      </c>
      <c r="D426" s="187" t="s">
        <v>165</v>
      </c>
      <c r="E426" s="188" t="s">
        <v>779</v>
      </c>
      <c r="F426" s="189" t="s">
        <v>780</v>
      </c>
      <c r="G426" s="190" t="s">
        <v>550</v>
      </c>
      <c r="H426" s="191">
        <v>5</v>
      </c>
      <c r="I426" s="192"/>
      <c r="J426" s="193">
        <f>ROUND(I426*H426,2)</f>
        <v>0</v>
      </c>
      <c r="K426" s="194"/>
      <c r="L426" s="39"/>
      <c r="M426" s="195" t="s">
        <v>1</v>
      </c>
      <c r="N426" s="196" t="s">
        <v>43</v>
      </c>
      <c r="O426" s="71"/>
      <c r="P426" s="197">
        <f>O426*H426</f>
        <v>0</v>
      </c>
      <c r="Q426" s="197">
        <v>9.1999999999999998E-3</v>
      </c>
      <c r="R426" s="197">
        <f>Q426*H426</f>
        <v>4.5999999999999999E-2</v>
      </c>
      <c r="S426" s="197">
        <v>0</v>
      </c>
      <c r="T426" s="198">
        <f>S426*H426</f>
        <v>0</v>
      </c>
      <c r="U426" s="34"/>
      <c r="V426" s="34"/>
      <c r="W426" s="34"/>
      <c r="X426" s="34"/>
      <c r="Y426" s="34"/>
      <c r="Z426" s="34"/>
      <c r="AA426" s="34"/>
      <c r="AB426" s="34"/>
      <c r="AC426" s="34"/>
      <c r="AD426" s="34"/>
      <c r="AE426" s="34"/>
      <c r="AR426" s="199" t="s">
        <v>256</v>
      </c>
      <c r="AT426" s="199" t="s">
        <v>165</v>
      </c>
      <c r="AU426" s="199" t="s">
        <v>88</v>
      </c>
      <c r="AY426" s="17" t="s">
        <v>163</v>
      </c>
      <c r="BE426" s="200">
        <f>IF(N426="základní",J426,0)</f>
        <v>0</v>
      </c>
      <c r="BF426" s="200">
        <f>IF(N426="snížená",J426,0)</f>
        <v>0</v>
      </c>
      <c r="BG426" s="200">
        <f>IF(N426="zákl. přenesená",J426,0)</f>
        <v>0</v>
      </c>
      <c r="BH426" s="200">
        <f>IF(N426="sníž. přenesená",J426,0)</f>
        <v>0</v>
      </c>
      <c r="BI426" s="200">
        <f>IF(N426="nulová",J426,0)</f>
        <v>0</v>
      </c>
      <c r="BJ426" s="17" t="s">
        <v>86</v>
      </c>
      <c r="BK426" s="200">
        <f>ROUND(I426*H426,2)</f>
        <v>0</v>
      </c>
      <c r="BL426" s="17" t="s">
        <v>256</v>
      </c>
      <c r="BM426" s="199" t="s">
        <v>781</v>
      </c>
    </row>
    <row r="427" spans="1:65" s="2" customFormat="1" ht="16.5" customHeight="1">
      <c r="A427" s="34"/>
      <c r="B427" s="35"/>
      <c r="C427" s="187" t="s">
        <v>802</v>
      </c>
      <c r="D427" s="187" t="s">
        <v>165</v>
      </c>
      <c r="E427" s="188" t="s">
        <v>783</v>
      </c>
      <c r="F427" s="189" t="s">
        <v>784</v>
      </c>
      <c r="G427" s="190" t="s">
        <v>550</v>
      </c>
      <c r="H427" s="191">
        <v>5</v>
      </c>
      <c r="I427" s="192"/>
      <c r="J427" s="193">
        <f>ROUND(I427*H427,2)</f>
        <v>0</v>
      </c>
      <c r="K427" s="194"/>
      <c r="L427" s="39"/>
      <c r="M427" s="195" t="s">
        <v>1</v>
      </c>
      <c r="N427" s="196" t="s">
        <v>43</v>
      </c>
      <c r="O427" s="71"/>
      <c r="P427" s="197">
        <f>O427*H427</f>
        <v>0</v>
      </c>
      <c r="Q427" s="197">
        <v>5.0000000000000001E-4</v>
      </c>
      <c r="R427" s="197">
        <f>Q427*H427</f>
        <v>2.5000000000000001E-3</v>
      </c>
      <c r="S427" s="197">
        <v>0</v>
      </c>
      <c r="T427" s="198">
        <f>S427*H427</f>
        <v>0</v>
      </c>
      <c r="U427" s="34"/>
      <c r="V427" s="34"/>
      <c r="W427" s="34"/>
      <c r="X427" s="34"/>
      <c r="Y427" s="34"/>
      <c r="Z427" s="34"/>
      <c r="AA427" s="34"/>
      <c r="AB427" s="34"/>
      <c r="AC427" s="34"/>
      <c r="AD427" s="34"/>
      <c r="AE427" s="34"/>
      <c r="AR427" s="199" t="s">
        <v>256</v>
      </c>
      <c r="AT427" s="199" t="s">
        <v>165</v>
      </c>
      <c r="AU427" s="199" t="s">
        <v>88</v>
      </c>
      <c r="AY427" s="17" t="s">
        <v>163</v>
      </c>
      <c r="BE427" s="200">
        <f>IF(N427="základní",J427,0)</f>
        <v>0</v>
      </c>
      <c r="BF427" s="200">
        <f>IF(N427="snížená",J427,0)</f>
        <v>0</v>
      </c>
      <c r="BG427" s="200">
        <f>IF(N427="zákl. přenesená",J427,0)</f>
        <v>0</v>
      </c>
      <c r="BH427" s="200">
        <f>IF(N427="sníž. přenesená",J427,0)</f>
        <v>0</v>
      </c>
      <c r="BI427" s="200">
        <f>IF(N427="nulová",J427,0)</f>
        <v>0</v>
      </c>
      <c r="BJ427" s="17" t="s">
        <v>86</v>
      </c>
      <c r="BK427" s="200">
        <f>ROUND(I427*H427,2)</f>
        <v>0</v>
      </c>
      <c r="BL427" s="17" t="s">
        <v>256</v>
      </c>
      <c r="BM427" s="199" t="s">
        <v>785</v>
      </c>
    </row>
    <row r="428" spans="1:65" s="2" customFormat="1" ht="24.2" customHeight="1">
      <c r="A428" s="34"/>
      <c r="B428" s="35"/>
      <c r="C428" s="187" t="s">
        <v>807</v>
      </c>
      <c r="D428" s="187" t="s">
        <v>165</v>
      </c>
      <c r="E428" s="188" t="s">
        <v>1577</v>
      </c>
      <c r="F428" s="189" t="s">
        <v>1578</v>
      </c>
      <c r="G428" s="190" t="s">
        <v>537</v>
      </c>
      <c r="H428" s="239"/>
      <c r="I428" s="192"/>
      <c r="J428" s="193">
        <f>ROUND(I428*H428,2)</f>
        <v>0</v>
      </c>
      <c r="K428" s="194"/>
      <c r="L428" s="39"/>
      <c r="M428" s="195" t="s">
        <v>1</v>
      </c>
      <c r="N428" s="196" t="s">
        <v>43</v>
      </c>
      <c r="O428" s="71"/>
      <c r="P428" s="197">
        <f>O428*H428</f>
        <v>0</v>
      </c>
      <c r="Q428" s="197">
        <v>0</v>
      </c>
      <c r="R428" s="197">
        <f>Q428*H428</f>
        <v>0</v>
      </c>
      <c r="S428" s="197">
        <v>0</v>
      </c>
      <c r="T428" s="198">
        <f>S428*H428</f>
        <v>0</v>
      </c>
      <c r="U428" s="34"/>
      <c r="V428" s="34"/>
      <c r="W428" s="34"/>
      <c r="X428" s="34"/>
      <c r="Y428" s="34"/>
      <c r="Z428" s="34"/>
      <c r="AA428" s="34"/>
      <c r="AB428" s="34"/>
      <c r="AC428" s="34"/>
      <c r="AD428" s="34"/>
      <c r="AE428" s="34"/>
      <c r="AR428" s="199" t="s">
        <v>256</v>
      </c>
      <c r="AT428" s="199" t="s">
        <v>165</v>
      </c>
      <c r="AU428" s="199" t="s">
        <v>88</v>
      </c>
      <c r="AY428" s="17" t="s">
        <v>163</v>
      </c>
      <c r="BE428" s="200">
        <f>IF(N428="základní",J428,0)</f>
        <v>0</v>
      </c>
      <c r="BF428" s="200">
        <f>IF(N428="snížená",J428,0)</f>
        <v>0</v>
      </c>
      <c r="BG428" s="200">
        <f>IF(N428="zákl. přenesená",J428,0)</f>
        <v>0</v>
      </c>
      <c r="BH428" s="200">
        <f>IF(N428="sníž. přenesená",J428,0)</f>
        <v>0</v>
      </c>
      <c r="BI428" s="200">
        <f>IF(N428="nulová",J428,0)</f>
        <v>0</v>
      </c>
      <c r="BJ428" s="17" t="s">
        <v>86</v>
      </c>
      <c r="BK428" s="200">
        <f>ROUND(I428*H428,2)</f>
        <v>0</v>
      </c>
      <c r="BL428" s="17" t="s">
        <v>256</v>
      </c>
      <c r="BM428" s="199" t="s">
        <v>1579</v>
      </c>
    </row>
    <row r="429" spans="1:65" s="12" customFormat="1" ht="22.9" customHeight="1">
      <c r="B429" s="171"/>
      <c r="C429" s="172"/>
      <c r="D429" s="173" t="s">
        <v>77</v>
      </c>
      <c r="E429" s="185" t="s">
        <v>790</v>
      </c>
      <c r="F429" s="185" t="s">
        <v>791</v>
      </c>
      <c r="G429" s="172"/>
      <c r="H429" s="172"/>
      <c r="I429" s="175"/>
      <c r="J429" s="186">
        <f>BK429</f>
        <v>0</v>
      </c>
      <c r="K429" s="172"/>
      <c r="L429" s="177"/>
      <c r="M429" s="178"/>
      <c r="N429" s="179"/>
      <c r="O429" s="179"/>
      <c r="P429" s="180">
        <f>SUM(P430:P445)</f>
        <v>0</v>
      </c>
      <c r="Q429" s="179"/>
      <c r="R429" s="180">
        <f>SUM(R430:R445)</f>
        <v>8.5150000000000003E-2</v>
      </c>
      <c r="S429" s="179"/>
      <c r="T429" s="181">
        <f>SUM(T430:T445)</f>
        <v>0</v>
      </c>
      <c r="AR429" s="182" t="s">
        <v>88</v>
      </c>
      <c r="AT429" s="183" t="s">
        <v>77</v>
      </c>
      <c r="AU429" s="183" t="s">
        <v>86</v>
      </c>
      <c r="AY429" s="182" t="s">
        <v>163</v>
      </c>
      <c r="BK429" s="184">
        <f>SUM(BK430:BK445)</f>
        <v>0</v>
      </c>
    </row>
    <row r="430" spans="1:65" s="2" customFormat="1" ht="33" customHeight="1">
      <c r="A430" s="34"/>
      <c r="B430" s="35"/>
      <c r="C430" s="187" t="s">
        <v>811</v>
      </c>
      <c r="D430" s="187" t="s">
        <v>165</v>
      </c>
      <c r="E430" s="188" t="s">
        <v>793</v>
      </c>
      <c r="F430" s="189" t="s">
        <v>794</v>
      </c>
      <c r="G430" s="190" t="s">
        <v>175</v>
      </c>
      <c r="H430" s="191">
        <v>20</v>
      </c>
      <c r="I430" s="192"/>
      <c r="J430" s="193">
        <f>ROUND(I430*H430,2)</f>
        <v>0</v>
      </c>
      <c r="K430" s="194"/>
      <c r="L430" s="39"/>
      <c r="M430" s="195" t="s">
        <v>1</v>
      </c>
      <c r="N430" s="196" t="s">
        <v>43</v>
      </c>
      <c r="O430" s="71"/>
      <c r="P430" s="197">
        <f>O430*H430</f>
        <v>0</v>
      </c>
      <c r="Q430" s="197">
        <v>8.0000000000000007E-5</v>
      </c>
      <c r="R430" s="197">
        <f>Q430*H430</f>
        <v>1.6000000000000001E-3</v>
      </c>
      <c r="S430" s="197">
        <v>0</v>
      </c>
      <c r="T430" s="198">
        <f>S430*H430</f>
        <v>0</v>
      </c>
      <c r="U430" s="34"/>
      <c r="V430" s="34"/>
      <c r="W430" s="34"/>
      <c r="X430" s="34"/>
      <c r="Y430" s="34"/>
      <c r="Z430" s="34"/>
      <c r="AA430" s="34"/>
      <c r="AB430" s="34"/>
      <c r="AC430" s="34"/>
      <c r="AD430" s="34"/>
      <c r="AE430" s="34"/>
      <c r="AR430" s="199" t="s">
        <v>256</v>
      </c>
      <c r="AT430" s="199" t="s">
        <v>165</v>
      </c>
      <c r="AU430" s="199" t="s">
        <v>88</v>
      </c>
      <c r="AY430" s="17" t="s">
        <v>163</v>
      </c>
      <c r="BE430" s="200">
        <f>IF(N430="základní",J430,0)</f>
        <v>0</v>
      </c>
      <c r="BF430" s="200">
        <f>IF(N430="snížená",J430,0)</f>
        <v>0</v>
      </c>
      <c r="BG430" s="200">
        <f>IF(N430="zákl. přenesená",J430,0)</f>
        <v>0</v>
      </c>
      <c r="BH430" s="200">
        <f>IF(N430="sníž. přenesená",J430,0)</f>
        <v>0</v>
      </c>
      <c r="BI430" s="200">
        <f>IF(N430="nulová",J430,0)</f>
        <v>0</v>
      </c>
      <c r="BJ430" s="17" t="s">
        <v>86</v>
      </c>
      <c r="BK430" s="200">
        <f>ROUND(I430*H430,2)</f>
        <v>0</v>
      </c>
      <c r="BL430" s="17" t="s">
        <v>256</v>
      </c>
      <c r="BM430" s="199" t="s">
        <v>795</v>
      </c>
    </row>
    <row r="431" spans="1:65" s="13" customFormat="1" ht="11.25">
      <c r="B431" s="201"/>
      <c r="C431" s="202"/>
      <c r="D431" s="203" t="s">
        <v>171</v>
      </c>
      <c r="E431" s="204" t="s">
        <v>1</v>
      </c>
      <c r="F431" s="205" t="s">
        <v>796</v>
      </c>
      <c r="G431" s="202"/>
      <c r="H431" s="206">
        <v>20</v>
      </c>
      <c r="I431" s="207"/>
      <c r="J431" s="202"/>
      <c r="K431" s="202"/>
      <c r="L431" s="208"/>
      <c r="M431" s="209"/>
      <c r="N431" s="210"/>
      <c r="O431" s="210"/>
      <c r="P431" s="210"/>
      <c r="Q431" s="210"/>
      <c r="R431" s="210"/>
      <c r="S431" s="210"/>
      <c r="T431" s="211"/>
      <c r="AT431" s="212" t="s">
        <v>171</v>
      </c>
      <c r="AU431" s="212" t="s">
        <v>88</v>
      </c>
      <c r="AV431" s="13" t="s">
        <v>88</v>
      </c>
      <c r="AW431" s="13" t="s">
        <v>34</v>
      </c>
      <c r="AX431" s="13" t="s">
        <v>86</v>
      </c>
      <c r="AY431" s="212" t="s">
        <v>163</v>
      </c>
    </row>
    <row r="432" spans="1:65" s="2" customFormat="1" ht="33" customHeight="1">
      <c r="A432" s="34"/>
      <c r="B432" s="35"/>
      <c r="C432" s="187" t="s">
        <v>815</v>
      </c>
      <c r="D432" s="187" t="s">
        <v>165</v>
      </c>
      <c r="E432" s="188" t="s">
        <v>798</v>
      </c>
      <c r="F432" s="189" t="s">
        <v>799</v>
      </c>
      <c r="G432" s="190" t="s">
        <v>175</v>
      </c>
      <c r="H432" s="191">
        <v>23</v>
      </c>
      <c r="I432" s="192"/>
      <c r="J432" s="193">
        <f>ROUND(I432*H432,2)</f>
        <v>0</v>
      </c>
      <c r="K432" s="194"/>
      <c r="L432" s="39"/>
      <c r="M432" s="195" t="s">
        <v>1</v>
      </c>
      <c r="N432" s="196" t="s">
        <v>43</v>
      </c>
      <c r="O432" s="71"/>
      <c r="P432" s="197">
        <f>O432*H432</f>
        <v>0</v>
      </c>
      <c r="Q432" s="197">
        <v>7.2999999999999996E-4</v>
      </c>
      <c r="R432" s="197">
        <f>Q432*H432</f>
        <v>1.6789999999999999E-2</v>
      </c>
      <c r="S432" s="197">
        <v>0</v>
      </c>
      <c r="T432" s="198">
        <f>S432*H432</f>
        <v>0</v>
      </c>
      <c r="U432" s="34"/>
      <c r="V432" s="34"/>
      <c r="W432" s="34"/>
      <c r="X432" s="34"/>
      <c r="Y432" s="34"/>
      <c r="Z432" s="34"/>
      <c r="AA432" s="34"/>
      <c r="AB432" s="34"/>
      <c r="AC432" s="34"/>
      <c r="AD432" s="34"/>
      <c r="AE432" s="34"/>
      <c r="AR432" s="199" t="s">
        <v>256</v>
      </c>
      <c r="AT432" s="199" t="s">
        <v>165</v>
      </c>
      <c r="AU432" s="199" t="s">
        <v>88</v>
      </c>
      <c r="AY432" s="17" t="s">
        <v>163</v>
      </c>
      <c r="BE432" s="200">
        <f>IF(N432="základní",J432,0)</f>
        <v>0</v>
      </c>
      <c r="BF432" s="200">
        <f>IF(N432="snížená",J432,0)</f>
        <v>0</v>
      </c>
      <c r="BG432" s="200">
        <f>IF(N432="zákl. přenesená",J432,0)</f>
        <v>0</v>
      </c>
      <c r="BH432" s="200">
        <f>IF(N432="sníž. přenesená",J432,0)</f>
        <v>0</v>
      </c>
      <c r="BI432" s="200">
        <f>IF(N432="nulová",J432,0)</f>
        <v>0</v>
      </c>
      <c r="BJ432" s="17" t="s">
        <v>86</v>
      </c>
      <c r="BK432" s="200">
        <f>ROUND(I432*H432,2)</f>
        <v>0</v>
      </c>
      <c r="BL432" s="17" t="s">
        <v>256</v>
      </c>
      <c r="BM432" s="199" t="s">
        <v>800</v>
      </c>
    </row>
    <row r="433" spans="1:65" s="13" customFormat="1" ht="11.25">
      <c r="B433" s="201"/>
      <c r="C433" s="202"/>
      <c r="D433" s="203" t="s">
        <v>171</v>
      </c>
      <c r="E433" s="204" t="s">
        <v>1</v>
      </c>
      <c r="F433" s="205" t="s">
        <v>801</v>
      </c>
      <c r="G433" s="202"/>
      <c r="H433" s="206">
        <v>23</v>
      </c>
      <c r="I433" s="207"/>
      <c r="J433" s="202"/>
      <c r="K433" s="202"/>
      <c r="L433" s="208"/>
      <c r="M433" s="209"/>
      <c r="N433" s="210"/>
      <c r="O433" s="210"/>
      <c r="P433" s="210"/>
      <c r="Q433" s="210"/>
      <c r="R433" s="210"/>
      <c r="S433" s="210"/>
      <c r="T433" s="211"/>
      <c r="AT433" s="212" t="s">
        <v>171</v>
      </c>
      <c r="AU433" s="212" t="s">
        <v>88</v>
      </c>
      <c r="AV433" s="13" t="s">
        <v>88</v>
      </c>
      <c r="AW433" s="13" t="s">
        <v>34</v>
      </c>
      <c r="AX433" s="13" t="s">
        <v>86</v>
      </c>
      <c r="AY433" s="212" t="s">
        <v>163</v>
      </c>
    </row>
    <row r="434" spans="1:65" s="2" customFormat="1" ht="33" customHeight="1">
      <c r="A434" s="34"/>
      <c r="B434" s="35"/>
      <c r="C434" s="187" t="s">
        <v>819</v>
      </c>
      <c r="D434" s="187" t="s">
        <v>165</v>
      </c>
      <c r="E434" s="188" t="s">
        <v>803</v>
      </c>
      <c r="F434" s="189" t="s">
        <v>804</v>
      </c>
      <c r="G434" s="190" t="s">
        <v>175</v>
      </c>
      <c r="H434" s="191">
        <v>7</v>
      </c>
      <c r="I434" s="192"/>
      <c r="J434" s="193">
        <f>ROUND(I434*H434,2)</f>
        <v>0</v>
      </c>
      <c r="K434" s="194"/>
      <c r="L434" s="39"/>
      <c r="M434" s="195" t="s">
        <v>1</v>
      </c>
      <c r="N434" s="196" t="s">
        <v>43</v>
      </c>
      <c r="O434" s="71"/>
      <c r="P434" s="197">
        <f>O434*H434</f>
        <v>0</v>
      </c>
      <c r="Q434" s="197">
        <v>7.7999999999999999E-4</v>
      </c>
      <c r="R434" s="197">
        <f>Q434*H434</f>
        <v>5.4599999999999996E-3</v>
      </c>
      <c r="S434" s="197">
        <v>0</v>
      </c>
      <c r="T434" s="198">
        <f>S434*H434</f>
        <v>0</v>
      </c>
      <c r="U434" s="34"/>
      <c r="V434" s="34"/>
      <c r="W434" s="34"/>
      <c r="X434" s="34"/>
      <c r="Y434" s="34"/>
      <c r="Z434" s="34"/>
      <c r="AA434" s="34"/>
      <c r="AB434" s="34"/>
      <c r="AC434" s="34"/>
      <c r="AD434" s="34"/>
      <c r="AE434" s="34"/>
      <c r="AR434" s="199" t="s">
        <v>256</v>
      </c>
      <c r="AT434" s="199" t="s">
        <v>165</v>
      </c>
      <c r="AU434" s="199" t="s">
        <v>88</v>
      </c>
      <c r="AY434" s="17" t="s">
        <v>163</v>
      </c>
      <c r="BE434" s="200">
        <f>IF(N434="základní",J434,0)</f>
        <v>0</v>
      </c>
      <c r="BF434" s="200">
        <f>IF(N434="snížená",J434,0)</f>
        <v>0</v>
      </c>
      <c r="BG434" s="200">
        <f>IF(N434="zákl. přenesená",J434,0)</f>
        <v>0</v>
      </c>
      <c r="BH434" s="200">
        <f>IF(N434="sníž. přenesená",J434,0)</f>
        <v>0</v>
      </c>
      <c r="BI434" s="200">
        <f>IF(N434="nulová",J434,0)</f>
        <v>0</v>
      </c>
      <c r="BJ434" s="17" t="s">
        <v>86</v>
      </c>
      <c r="BK434" s="200">
        <f>ROUND(I434*H434,2)</f>
        <v>0</v>
      </c>
      <c r="BL434" s="17" t="s">
        <v>256</v>
      </c>
      <c r="BM434" s="199" t="s">
        <v>805</v>
      </c>
    </row>
    <row r="435" spans="1:65" s="13" customFormat="1" ht="11.25">
      <c r="B435" s="201"/>
      <c r="C435" s="202"/>
      <c r="D435" s="203" t="s">
        <v>171</v>
      </c>
      <c r="E435" s="204" t="s">
        <v>1</v>
      </c>
      <c r="F435" s="205" t="s">
        <v>1580</v>
      </c>
      <c r="G435" s="202"/>
      <c r="H435" s="206">
        <v>7</v>
      </c>
      <c r="I435" s="207"/>
      <c r="J435" s="202"/>
      <c r="K435" s="202"/>
      <c r="L435" s="208"/>
      <c r="M435" s="209"/>
      <c r="N435" s="210"/>
      <c r="O435" s="210"/>
      <c r="P435" s="210"/>
      <c r="Q435" s="210"/>
      <c r="R435" s="210"/>
      <c r="S435" s="210"/>
      <c r="T435" s="211"/>
      <c r="AT435" s="212" t="s">
        <v>171</v>
      </c>
      <c r="AU435" s="212" t="s">
        <v>88</v>
      </c>
      <c r="AV435" s="13" t="s">
        <v>88</v>
      </c>
      <c r="AW435" s="13" t="s">
        <v>34</v>
      </c>
      <c r="AX435" s="13" t="s">
        <v>86</v>
      </c>
      <c r="AY435" s="212" t="s">
        <v>163</v>
      </c>
    </row>
    <row r="436" spans="1:65" s="2" customFormat="1" ht="33" customHeight="1">
      <c r="A436" s="34"/>
      <c r="B436" s="35"/>
      <c r="C436" s="187" t="s">
        <v>824</v>
      </c>
      <c r="D436" s="187" t="s">
        <v>165</v>
      </c>
      <c r="E436" s="188" t="s">
        <v>808</v>
      </c>
      <c r="F436" s="189" t="s">
        <v>809</v>
      </c>
      <c r="G436" s="190" t="s">
        <v>175</v>
      </c>
      <c r="H436" s="191">
        <v>9</v>
      </c>
      <c r="I436" s="192"/>
      <c r="J436" s="193">
        <f t="shared" ref="J436:J441" si="30">ROUND(I436*H436,2)</f>
        <v>0</v>
      </c>
      <c r="K436" s="194"/>
      <c r="L436" s="39"/>
      <c r="M436" s="195" t="s">
        <v>1</v>
      </c>
      <c r="N436" s="196" t="s">
        <v>43</v>
      </c>
      <c r="O436" s="71"/>
      <c r="P436" s="197">
        <f t="shared" ref="P436:P441" si="31">O436*H436</f>
        <v>0</v>
      </c>
      <c r="Q436" s="197">
        <v>1.0000000000000001E-5</v>
      </c>
      <c r="R436" s="197">
        <f t="shared" ref="R436:R441" si="32">Q436*H436</f>
        <v>9.0000000000000006E-5</v>
      </c>
      <c r="S436" s="197">
        <v>0</v>
      </c>
      <c r="T436" s="198">
        <f t="shared" ref="T436:T441" si="33">S436*H436</f>
        <v>0</v>
      </c>
      <c r="U436" s="34"/>
      <c r="V436" s="34"/>
      <c r="W436" s="34"/>
      <c r="X436" s="34"/>
      <c r="Y436" s="34"/>
      <c r="Z436" s="34"/>
      <c r="AA436" s="34"/>
      <c r="AB436" s="34"/>
      <c r="AC436" s="34"/>
      <c r="AD436" s="34"/>
      <c r="AE436" s="34"/>
      <c r="AR436" s="199" t="s">
        <v>256</v>
      </c>
      <c r="AT436" s="199" t="s">
        <v>165</v>
      </c>
      <c r="AU436" s="199" t="s">
        <v>88</v>
      </c>
      <c r="AY436" s="17" t="s">
        <v>163</v>
      </c>
      <c r="BE436" s="200">
        <f t="shared" ref="BE436:BE441" si="34">IF(N436="základní",J436,0)</f>
        <v>0</v>
      </c>
      <c r="BF436" s="200">
        <f t="shared" ref="BF436:BF441" si="35">IF(N436="snížená",J436,0)</f>
        <v>0</v>
      </c>
      <c r="BG436" s="200">
        <f t="shared" ref="BG436:BG441" si="36">IF(N436="zákl. přenesená",J436,0)</f>
        <v>0</v>
      </c>
      <c r="BH436" s="200">
        <f t="shared" ref="BH436:BH441" si="37">IF(N436="sníž. přenesená",J436,0)</f>
        <v>0</v>
      </c>
      <c r="BI436" s="200">
        <f t="shared" ref="BI436:BI441" si="38">IF(N436="nulová",J436,0)</f>
        <v>0</v>
      </c>
      <c r="BJ436" s="17" t="s">
        <v>86</v>
      </c>
      <c r="BK436" s="200">
        <f t="shared" ref="BK436:BK441" si="39">ROUND(I436*H436,2)</f>
        <v>0</v>
      </c>
      <c r="BL436" s="17" t="s">
        <v>256</v>
      </c>
      <c r="BM436" s="199" t="s">
        <v>810</v>
      </c>
    </row>
    <row r="437" spans="1:65" s="2" customFormat="1" ht="37.9" customHeight="1">
      <c r="A437" s="34"/>
      <c r="B437" s="35"/>
      <c r="C437" s="187" t="s">
        <v>830</v>
      </c>
      <c r="D437" s="187" t="s">
        <v>165</v>
      </c>
      <c r="E437" s="188" t="s">
        <v>812</v>
      </c>
      <c r="F437" s="189" t="s">
        <v>813</v>
      </c>
      <c r="G437" s="190" t="s">
        <v>175</v>
      </c>
      <c r="H437" s="191">
        <v>14</v>
      </c>
      <c r="I437" s="192"/>
      <c r="J437" s="193">
        <f t="shared" si="30"/>
        <v>0</v>
      </c>
      <c r="K437" s="194"/>
      <c r="L437" s="39"/>
      <c r="M437" s="195" t="s">
        <v>1</v>
      </c>
      <c r="N437" s="196" t="s">
        <v>43</v>
      </c>
      <c r="O437" s="71"/>
      <c r="P437" s="197">
        <f t="shared" si="31"/>
        <v>0</v>
      </c>
      <c r="Q437" s="197">
        <v>7.9000000000000001E-4</v>
      </c>
      <c r="R437" s="197">
        <f t="shared" si="32"/>
        <v>1.106E-2</v>
      </c>
      <c r="S437" s="197">
        <v>0</v>
      </c>
      <c r="T437" s="198">
        <f t="shared" si="33"/>
        <v>0</v>
      </c>
      <c r="U437" s="34"/>
      <c r="V437" s="34"/>
      <c r="W437" s="34"/>
      <c r="X437" s="34"/>
      <c r="Y437" s="34"/>
      <c r="Z437" s="34"/>
      <c r="AA437" s="34"/>
      <c r="AB437" s="34"/>
      <c r="AC437" s="34"/>
      <c r="AD437" s="34"/>
      <c r="AE437" s="34"/>
      <c r="AR437" s="199" t="s">
        <v>256</v>
      </c>
      <c r="AT437" s="199" t="s">
        <v>165</v>
      </c>
      <c r="AU437" s="199" t="s">
        <v>88</v>
      </c>
      <c r="AY437" s="17" t="s">
        <v>163</v>
      </c>
      <c r="BE437" s="200">
        <f t="shared" si="34"/>
        <v>0</v>
      </c>
      <c r="BF437" s="200">
        <f t="shared" si="35"/>
        <v>0</v>
      </c>
      <c r="BG437" s="200">
        <f t="shared" si="36"/>
        <v>0</v>
      </c>
      <c r="BH437" s="200">
        <f t="shared" si="37"/>
        <v>0</v>
      </c>
      <c r="BI437" s="200">
        <f t="shared" si="38"/>
        <v>0</v>
      </c>
      <c r="BJ437" s="17" t="s">
        <v>86</v>
      </c>
      <c r="BK437" s="200">
        <f t="shared" si="39"/>
        <v>0</v>
      </c>
      <c r="BL437" s="17" t="s">
        <v>256</v>
      </c>
      <c r="BM437" s="199" t="s">
        <v>814</v>
      </c>
    </row>
    <row r="438" spans="1:65" s="2" customFormat="1" ht="24.2" customHeight="1">
      <c r="A438" s="34"/>
      <c r="B438" s="35"/>
      <c r="C438" s="187" t="s">
        <v>834</v>
      </c>
      <c r="D438" s="187" t="s">
        <v>165</v>
      </c>
      <c r="E438" s="188" t="s">
        <v>816</v>
      </c>
      <c r="F438" s="189" t="s">
        <v>817</v>
      </c>
      <c r="G438" s="190" t="s">
        <v>168</v>
      </c>
      <c r="H438" s="191">
        <v>3</v>
      </c>
      <c r="I438" s="192"/>
      <c r="J438" s="193">
        <f t="shared" si="30"/>
        <v>0</v>
      </c>
      <c r="K438" s="194"/>
      <c r="L438" s="39"/>
      <c r="M438" s="195" t="s">
        <v>1</v>
      </c>
      <c r="N438" s="196" t="s">
        <v>43</v>
      </c>
      <c r="O438" s="71"/>
      <c r="P438" s="197">
        <f t="shared" si="31"/>
        <v>0</v>
      </c>
      <c r="Q438" s="197">
        <v>0</v>
      </c>
      <c r="R438" s="197">
        <f t="shared" si="32"/>
        <v>0</v>
      </c>
      <c r="S438" s="197">
        <v>0</v>
      </c>
      <c r="T438" s="198">
        <f t="shared" si="33"/>
        <v>0</v>
      </c>
      <c r="U438" s="34"/>
      <c r="V438" s="34"/>
      <c r="W438" s="34"/>
      <c r="X438" s="34"/>
      <c r="Y438" s="34"/>
      <c r="Z438" s="34"/>
      <c r="AA438" s="34"/>
      <c r="AB438" s="34"/>
      <c r="AC438" s="34"/>
      <c r="AD438" s="34"/>
      <c r="AE438" s="34"/>
      <c r="AR438" s="199" t="s">
        <v>169</v>
      </c>
      <c r="AT438" s="199" t="s">
        <v>165</v>
      </c>
      <c r="AU438" s="199" t="s">
        <v>88</v>
      </c>
      <c r="AY438" s="17" t="s">
        <v>163</v>
      </c>
      <c r="BE438" s="200">
        <f t="shared" si="34"/>
        <v>0</v>
      </c>
      <c r="BF438" s="200">
        <f t="shared" si="35"/>
        <v>0</v>
      </c>
      <c r="BG438" s="200">
        <f t="shared" si="36"/>
        <v>0</v>
      </c>
      <c r="BH438" s="200">
        <f t="shared" si="37"/>
        <v>0</v>
      </c>
      <c r="BI438" s="200">
        <f t="shared" si="38"/>
        <v>0</v>
      </c>
      <c r="BJ438" s="17" t="s">
        <v>86</v>
      </c>
      <c r="BK438" s="200">
        <f t="shared" si="39"/>
        <v>0</v>
      </c>
      <c r="BL438" s="17" t="s">
        <v>169</v>
      </c>
      <c r="BM438" s="199" t="s">
        <v>818</v>
      </c>
    </row>
    <row r="439" spans="1:65" s="2" customFormat="1" ht="16.5" customHeight="1">
      <c r="A439" s="34"/>
      <c r="B439" s="35"/>
      <c r="C439" s="187" t="s">
        <v>838</v>
      </c>
      <c r="D439" s="187" t="s">
        <v>165</v>
      </c>
      <c r="E439" s="188" t="s">
        <v>820</v>
      </c>
      <c r="F439" s="189" t="s">
        <v>821</v>
      </c>
      <c r="G439" s="190" t="s">
        <v>822</v>
      </c>
      <c r="H439" s="191">
        <v>76</v>
      </c>
      <c r="I439" s="192"/>
      <c r="J439" s="193">
        <f t="shared" si="30"/>
        <v>0</v>
      </c>
      <c r="K439" s="194"/>
      <c r="L439" s="39"/>
      <c r="M439" s="195" t="s">
        <v>1</v>
      </c>
      <c r="N439" s="196" t="s">
        <v>43</v>
      </c>
      <c r="O439" s="71"/>
      <c r="P439" s="197">
        <f t="shared" si="31"/>
        <v>0</v>
      </c>
      <c r="Q439" s="197">
        <v>0</v>
      </c>
      <c r="R439" s="197">
        <f t="shared" si="32"/>
        <v>0</v>
      </c>
      <c r="S439" s="197">
        <v>0</v>
      </c>
      <c r="T439" s="198">
        <f t="shared" si="33"/>
        <v>0</v>
      </c>
      <c r="U439" s="34"/>
      <c r="V439" s="34"/>
      <c r="W439" s="34"/>
      <c r="X439" s="34"/>
      <c r="Y439" s="34"/>
      <c r="Z439" s="34"/>
      <c r="AA439" s="34"/>
      <c r="AB439" s="34"/>
      <c r="AC439" s="34"/>
      <c r="AD439" s="34"/>
      <c r="AE439" s="34"/>
      <c r="AR439" s="199" t="s">
        <v>169</v>
      </c>
      <c r="AT439" s="199" t="s">
        <v>165</v>
      </c>
      <c r="AU439" s="199" t="s">
        <v>88</v>
      </c>
      <c r="AY439" s="17" t="s">
        <v>163</v>
      </c>
      <c r="BE439" s="200">
        <f t="shared" si="34"/>
        <v>0</v>
      </c>
      <c r="BF439" s="200">
        <f t="shared" si="35"/>
        <v>0</v>
      </c>
      <c r="BG439" s="200">
        <f t="shared" si="36"/>
        <v>0</v>
      </c>
      <c r="BH439" s="200">
        <f t="shared" si="37"/>
        <v>0</v>
      </c>
      <c r="BI439" s="200">
        <f t="shared" si="38"/>
        <v>0</v>
      </c>
      <c r="BJ439" s="17" t="s">
        <v>86</v>
      </c>
      <c r="BK439" s="200">
        <f t="shared" si="39"/>
        <v>0</v>
      </c>
      <c r="BL439" s="17" t="s">
        <v>169</v>
      </c>
      <c r="BM439" s="199" t="s">
        <v>823</v>
      </c>
    </row>
    <row r="440" spans="1:65" s="2" customFormat="1" ht="24.2" customHeight="1">
      <c r="A440" s="34"/>
      <c r="B440" s="35"/>
      <c r="C440" s="187" t="s">
        <v>844</v>
      </c>
      <c r="D440" s="187" t="s">
        <v>165</v>
      </c>
      <c r="E440" s="188" t="s">
        <v>825</v>
      </c>
      <c r="F440" s="189" t="s">
        <v>826</v>
      </c>
      <c r="G440" s="190" t="s">
        <v>827</v>
      </c>
      <c r="H440" s="191">
        <v>3</v>
      </c>
      <c r="I440" s="192"/>
      <c r="J440" s="193">
        <f t="shared" si="30"/>
        <v>0</v>
      </c>
      <c r="K440" s="194"/>
      <c r="L440" s="39"/>
      <c r="M440" s="195" t="s">
        <v>1</v>
      </c>
      <c r="N440" s="196" t="s">
        <v>43</v>
      </c>
      <c r="O440" s="71"/>
      <c r="P440" s="197">
        <f t="shared" si="31"/>
        <v>0</v>
      </c>
      <c r="Q440" s="197">
        <v>0</v>
      </c>
      <c r="R440" s="197">
        <f t="shared" si="32"/>
        <v>0</v>
      </c>
      <c r="S440" s="197">
        <v>0</v>
      </c>
      <c r="T440" s="198">
        <f t="shared" si="33"/>
        <v>0</v>
      </c>
      <c r="U440" s="34"/>
      <c r="V440" s="34"/>
      <c r="W440" s="34"/>
      <c r="X440" s="34"/>
      <c r="Y440" s="34"/>
      <c r="Z440" s="34"/>
      <c r="AA440" s="34"/>
      <c r="AB440" s="34"/>
      <c r="AC440" s="34"/>
      <c r="AD440" s="34"/>
      <c r="AE440" s="34"/>
      <c r="AR440" s="199" t="s">
        <v>828</v>
      </c>
      <c r="AT440" s="199" t="s">
        <v>165</v>
      </c>
      <c r="AU440" s="199" t="s">
        <v>88</v>
      </c>
      <c r="AY440" s="17" t="s">
        <v>163</v>
      </c>
      <c r="BE440" s="200">
        <f t="shared" si="34"/>
        <v>0</v>
      </c>
      <c r="BF440" s="200">
        <f t="shared" si="35"/>
        <v>0</v>
      </c>
      <c r="BG440" s="200">
        <f t="shared" si="36"/>
        <v>0</v>
      </c>
      <c r="BH440" s="200">
        <f t="shared" si="37"/>
        <v>0</v>
      </c>
      <c r="BI440" s="200">
        <f t="shared" si="38"/>
        <v>0</v>
      </c>
      <c r="BJ440" s="17" t="s">
        <v>86</v>
      </c>
      <c r="BK440" s="200">
        <f t="shared" si="39"/>
        <v>0</v>
      </c>
      <c r="BL440" s="17" t="s">
        <v>828</v>
      </c>
      <c r="BM440" s="199" t="s">
        <v>829</v>
      </c>
    </row>
    <row r="441" spans="1:65" s="2" customFormat="1" ht="24.2" customHeight="1">
      <c r="A441" s="34"/>
      <c r="B441" s="35"/>
      <c r="C441" s="213" t="s">
        <v>852</v>
      </c>
      <c r="D441" s="213" t="s">
        <v>186</v>
      </c>
      <c r="E441" s="214" t="s">
        <v>831</v>
      </c>
      <c r="F441" s="215" t="s">
        <v>832</v>
      </c>
      <c r="G441" s="216" t="s">
        <v>175</v>
      </c>
      <c r="H441" s="217">
        <v>5</v>
      </c>
      <c r="I441" s="218"/>
      <c r="J441" s="219">
        <f t="shared" si="30"/>
        <v>0</v>
      </c>
      <c r="K441" s="220"/>
      <c r="L441" s="221"/>
      <c r="M441" s="222" t="s">
        <v>1</v>
      </c>
      <c r="N441" s="223" t="s">
        <v>43</v>
      </c>
      <c r="O441" s="71"/>
      <c r="P441" s="197">
        <f t="shared" si="31"/>
        <v>0</v>
      </c>
      <c r="Q441" s="197">
        <v>0.01</v>
      </c>
      <c r="R441" s="197">
        <f t="shared" si="32"/>
        <v>0.05</v>
      </c>
      <c r="S441" s="197">
        <v>0</v>
      </c>
      <c r="T441" s="198">
        <f t="shared" si="33"/>
        <v>0</v>
      </c>
      <c r="U441" s="34"/>
      <c r="V441" s="34"/>
      <c r="W441" s="34"/>
      <c r="X441" s="34"/>
      <c r="Y441" s="34"/>
      <c r="Z441" s="34"/>
      <c r="AA441" s="34"/>
      <c r="AB441" s="34"/>
      <c r="AC441" s="34"/>
      <c r="AD441" s="34"/>
      <c r="AE441" s="34"/>
      <c r="AR441" s="199" t="s">
        <v>366</v>
      </c>
      <c r="AT441" s="199" t="s">
        <v>186</v>
      </c>
      <c r="AU441" s="199" t="s">
        <v>88</v>
      </c>
      <c r="AY441" s="17" t="s">
        <v>163</v>
      </c>
      <c r="BE441" s="200">
        <f t="shared" si="34"/>
        <v>0</v>
      </c>
      <c r="BF441" s="200">
        <f t="shared" si="35"/>
        <v>0</v>
      </c>
      <c r="BG441" s="200">
        <f t="shared" si="36"/>
        <v>0</v>
      </c>
      <c r="BH441" s="200">
        <f t="shared" si="37"/>
        <v>0</v>
      </c>
      <c r="BI441" s="200">
        <f t="shared" si="38"/>
        <v>0</v>
      </c>
      <c r="BJ441" s="17" t="s">
        <v>86</v>
      </c>
      <c r="BK441" s="200">
        <f t="shared" si="39"/>
        <v>0</v>
      </c>
      <c r="BL441" s="17" t="s">
        <v>256</v>
      </c>
      <c r="BM441" s="199" t="s">
        <v>833</v>
      </c>
    </row>
    <row r="442" spans="1:65" s="13" customFormat="1" ht="11.25">
      <c r="B442" s="201"/>
      <c r="C442" s="202"/>
      <c r="D442" s="203" t="s">
        <v>171</v>
      </c>
      <c r="E442" s="204" t="s">
        <v>1</v>
      </c>
      <c r="F442" s="205" t="s">
        <v>1581</v>
      </c>
      <c r="G442" s="202"/>
      <c r="H442" s="206">
        <v>2</v>
      </c>
      <c r="I442" s="207"/>
      <c r="J442" s="202"/>
      <c r="K442" s="202"/>
      <c r="L442" s="208"/>
      <c r="M442" s="209"/>
      <c r="N442" s="210"/>
      <c r="O442" s="210"/>
      <c r="P442" s="210"/>
      <c r="Q442" s="210"/>
      <c r="R442" s="210"/>
      <c r="S442" s="210"/>
      <c r="T442" s="211"/>
      <c r="AT442" s="212" t="s">
        <v>171</v>
      </c>
      <c r="AU442" s="212" t="s">
        <v>88</v>
      </c>
      <c r="AV442" s="13" t="s">
        <v>88</v>
      </c>
      <c r="AW442" s="13" t="s">
        <v>34</v>
      </c>
      <c r="AX442" s="13" t="s">
        <v>78</v>
      </c>
      <c r="AY442" s="212" t="s">
        <v>163</v>
      </c>
    </row>
    <row r="443" spans="1:65" s="13" customFormat="1" ht="11.25">
      <c r="B443" s="201"/>
      <c r="C443" s="202"/>
      <c r="D443" s="203" t="s">
        <v>171</v>
      </c>
      <c r="E443" s="204" t="s">
        <v>1</v>
      </c>
      <c r="F443" s="205" t="s">
        <v>1582</v>
      </c>
      <c r="G443" s="202"/>
      <c r="H443" s="206">
        <v>5</v>
      </c>
      <c r="I443" s="207"/>
      <c r="J443" s="202"/>
      <c r="K443" s="202"/>
      <c r="L443" s="208"/>
      <c r="M443" s="209"/>
      <c r="N443" s="210"/>
      <c r="O443" s="210"/>
      <c r="P443" s="210"/>
      <c r="Q443" s="210"/>
      <c r="R443" s="210"/>
      <c r="S443" s="210"/>
      <c r="T443" s="211"/>
      <c r="AT443" s="212" t="s">
        <v>171</v>
      </c>
      <c r="AU443" s="212" t="s">
        <v>88</v>
      </c>
      <c r="AV443" s="13" t="s">
        <v>88</v>
      </c>
      <c r="AW443" s="13" t="s">
        <v>34</v>
      </c>
      <c r="AX443" s="13" t="s">
        <v>86</v>
      </c>
      <c r="AY443" s="212" t="s">
        <v>163</v>
      </c>
    </row>
    <row r="444" spans="1:65" s="2" customFormat="1" ht="16.5" customHeight="1">
      <c r="A444" s="34"/>
      <c r="B444" s="35"/>
      <c r="C444" s="213" t="s">
        <v>858</v>
      </c>
      <c r="D444" s="213" t="s">
        <v>186</v>
      </c>
      <c r="E444" s="214" t="s">
        <v>835</v>
      </c>
      <c r="F444" s="215" t="s">
        <v>836</v>
      </c>
      <c r="G444" s="216" t="s">
        <v>397</v>
      </c>
      <c r="H444" s="217">
        <v>1</v>
      </c>
      <c r="I444" s="218"/>
      <c r="J444" s="219">
        <f>ROUND(I444*H444,2)</f>
        <v>0</v>
      </c>
      <c r="K444" s="220"/>
      <c r="L444" s="221"/>
      <c r="M444" s="222" t="s">
        <v>1</v>
      </c>
      <c r="N444" s="223" t="s">
        <v>43</v>
      </c>
      <c r="O444" s="71"/>
      <c r="P444" s="197">
        <f>O444*H444</f>
        <v>0</v>
      </c>
      <c r="Q444" s="197">
        <v>1.4999999999999999E-4</v>
      </c>
      <c r="R444" s="197">
        <f>Q444*H444</f>
        <v>1.4999999999999999E-4</v>
      </c>
      <c r="S444" s="197">
        <v>0</v>
      </c>
      <c r="T444" s="198">
        <f>S444*H444</f>
        <v>0</v>
      </c>
      <c r="U444" s="34"/>
      <c r="V444" s="34"/>
      <c r="W444" s="34"/>
      <c r="X444" s="34"/>
      <c r="Y444" s="34"/>
      <c r="Z444" s="34"/>
      <c r="AA444" s="34"/>
      <c r="AB444" s="34"/>
      <c r="AC444" s="34"/>
      <c r="AD444" s="34"/>
      <c r="AE444" s="34"/>
      <c r="AR444" s="199" t="s">
        <v>366</v>
      </c>
      <c r="AT444" s="199" t="s">
        <v>186</v>
      </c>
      <c r="AU444" s="199" t="s">
        <v>88</v>
      </c>
      <c r="AY444" s="17" t="s">
        <v>163</v>
      </c>
      <c r="BE444" s="200">
        <f>IF(N444="základní",J444,0)</f>
        <v>0</v>
      </c>
      <c r="BF444" s="200">
        <f>IF(N444="snížená",J444,0)</f>
        <v>0</v>
      </c>
      <c r="BG444" s="200">
        <f>IF(N444="zákl. přenesená",J444,0)</f>
        <v>0</v>
      </c>
      <c r="BH444" s="200">
        <f>IF(N444="sníž. přenesená",J444,0)</f>
        <v>0</v>
      </c>
      <c r="BI444" s="200">
        <f>IF(N444="nulová",J444,0)</f>
        <v>0</v>
      </c>
      <c r="BJ444" s="17" t="s">
        <v>86</v>
      </c>
      <c r="BK444" s="200">
        <f>ROUND(I444*H444,2)</f>
        <v>0</v>
      </c>
      <c r="BL444" s="17" t="s">
        <v>256</v>
      </c>
      <c r="BM444" s="199" t="s">
        <v>837</v>
      </c>
    </row>
    <row r="445" spans="1:65" s="2" customFormat="1" ht="24.2" customHeight="1">
      <c r="A445" s="34"/>
      <c r="B445" s="35"/>
      <c r="C445" s="187" t="s">
        <v>864</v>
      </c>
      <c r="D445" s="187" t="s">
        <v>165</v>
      </c>
      <c r="E445" s="188" t="s">
        <v>839</v>
      </c>
      <c r="F445" s="189" t="s">
        <v>840</v>
      </c>
      <c r="G445" s="190" t="s">
        <v>397</v>
      </c>
      <c r="H445" s="191">
        <v>1</v>
      </c>
      <c r="I445" s="192"/>
      <c r="J445" s="193">
        <f>ROUND(I445*H445,2)</f>
        <v>0</v>
      </c>
      <c r="K445" s="194"/>
      <c r="L445" s="39"/>
      <c r="M445" s="195" t="s">
        <v>1</v>
      </c>
      <c r="N445" s="196" t="s">
        <v>43</v>
      </c>
      <c r="O445" s="71"/>
      <c r="P445" s="197">
        <f>O445*H445</f>
        <v>0</v>
      </c>
      <c r="Q445" s="197">
        <v>0</v>
      </c>
      <c r="R445" s="197">
        <f>Q445*H445</f>
        <v>0</v>
      </c>
      <c r="S445" s="197">
        <v>0</v>
      </c>
      <c r="T445" s="198">
        <f>S445*H445</f>
        <v>0</v>
      </c>
      <c r="U445" s="34"/>
      <c r="V445" s="34"/>
      <c r="W445" s="34"/>
      <c r="X445" s="34"/>
      <c r="Y445" s="34"/>
      <c r="Z445" s="34"/>
      <c r="AA445" s="34"/>
      <c r="AB445" s="34"/>
      <c r="AC445" s="34"/>
      <c r="AD445" s="34"/>
      <c r="AE445" s="34"/>
      <c r="AR445" s="199" t="s">
        <v>828</v>
      </c>
      <c r="AT445" s="199" t="s">
        <v>165</v>
      </c>
      <c r="AU445" s="199" t="s">
        <v>88</v>
      </c>
      <c r="AY445" s="17" t="s">
        <v>163</v>
      </c>
      <c r="BE445" s="200">
        <f>IF(N445="základní",J445,0)</f>
        <v>0</v>
      </c>
      <c r="BF445" s="200">
        <f>IF(N445="snížená",J445,0)</f>
        <v>0</v>
      </c>
      <c r="BG445" s="200">
        <f>IF(N445="zákl. přenesená",J445,0)</f>
        <v>0</v>
      </c>
      <c r="BH445" s="200">
        <f>IF(N445="sníž. přenesená",J445,0)</f>
        <v>0</v>
      </c>
      <c r="BI445" s="200">
        <f>IF(N445="nulová",J445,0)</f>
        <v>0</v>
      </c>
      <c r="BJ445" s="17" t="s">
        <v>86</v>
      </c>
      <c r="BK445" s="200">
        <f>ROUND(I445*H445,2)</f>
        <v>0</v>
      </c>
      <c r="BL445" s="17" t="s">
        <v>828</v>
      </c>
      <c r="BM445" s="199" t="s">
        <v>841</v>
      </c>
    </row>
    <row r="446" spans="1:65" s="12" customFormat="1" ht="22.9" customHeight="1">
      <c r="B446" s="171"/>
      <c r="C446" s="172"/>
      <c r="D446" s="173" t="s">
        <v>77</v>
      </c>
      <c r="E446" s="185" t="s">
        <v>842</v>
      </c>
      <c r="F446" s="185" t="s">
        <v>843</v>
      </c>
      <c r="G446" s="172"/>
      <c r="H446" s="172"/>
      <c r="I446" s="175"/>
      <c r="J446" s="186">
        <f>BK446</f>
        <v>0</v>
      </c>
      <c r="K446" s="172"/>
      <c r="L446" s="177"/>
      <c r="M446" s="178"/>
      <c r="N446" s="179"/>
      <c r="O446" s="179"/>
      <c r="P446" s="180">
        <f>SUM(P447:P464)</f>
        <v>0</v>
      </c>
      <c r="Q446" s="179"/>
      <c r="R446" s="180">
        <f>SUM(R447:R464)</f>
        <v>0.47800000000000004</v>
      </c>
      <c r="S446" s="179"/>
      <c r="T446" s="181">
        <f>SUM(T447:T464)</f>
        <v>1.1200000000000001</v>
      </c>
      <c r="AR446" s="182" t="s">
        <v>86</v>
      </c>
      <c r="AT446" s="183" t="s">
        <v>77</v>
      </c>
      <c r="AU446" s="183" t="s">
        <v>86</v>
      </c>
      <c r="AY446" s="182" t="s">
        <v>163</v>
      </c>
      <c r="BK446" s="184">
        <f>SUM(BK447:BK464)</f>
        <v>0</v>
      </c>
    </row>
    <row r="447" spans="1:65" s="2" customFormat="1" ht="21.75" customHeight="1">
      <c r="A447" s="34"/>
      <c r="B447" s="35"/>
      <c r="C447" s="187" t="s">
        <v>868</v>
      </c>
      <c r="D447" s="187" t="s">
        <v>165</v>
      </c>
      <c r="E447" s="188" t="s">
        <v>845</v>
      </c>
      <c r="F447" s="189" t="s">
        <v>846</v>
      </c>
      <c r="G447" s="190" t="s">
        <v>259</v>
      </c>
      <c r="H447" s="191">
        <v>350</v>
      </c>
      <c r="I447" s="192"/>
      <c r="J447" s="193">
        <f>ROUND(I447*H447,2)</f>
        <v>0</v>
      </c>
      <c r="K447" s="194"/>
      <c r="L447" s="39"/>
      <c r="M447" s="195" t="s">
        <v>1</v>
      </c>
      <c r="N447" s="196" t="s">
        <v>43</v>
      </c>
      <c r="O447" s="71"/>
      <c r="P447" s="197">
        <f>O447*H447</f>
        <v>0</v>
      </c>
      <c r="Q447" s="197">
        <v>2.0000000000000002E-5</v>
      </c>
      <c r="R447" s="197">
        <f>Q447*H447</f>
        <v>7.0000000000000001E-3</v>
      </c>
      <c r="S447" s="197">
        <v>3.2000000000000002E-3</v>
      </c>
      <c r="T447" s="198">
        <f>S447*H447</f>
        <v>1.1200000000000001</v>
      </c>
      <c r="U447" s="34"/>
      <c r="V447" s="34"/>
      <c r="W447" s="34"/>
      <c r="X447" s="34"/>
      <c r="Y447" s="34"/>
      <c r="Z447" s="34"/>
      <c r="AA447" s="34"/>
      <c r="AB447" s="34"/>
      <c r="AC447" s="34"/>
      <c r="AD447" s="34"/>
      <c r="AE447" s="34"/>
      <c r="AR447" s="199" t="s">
        <v>169</v>
      </c>
      <c r="AT447" s="199" t="s">
        <v>165</v>
      </c>
      <c r="AU447" s="199" t="s">
        <v>88</v>
      </c>
      <c r="AY447" s="17" t="s">
        <v>163</v>
      </c>
      <c r="BE447" s="200">
        <f>IF(N447="základní",J447,0)</f>
        <v>0</v>
      </c>
      <c r="BF447" s="200">
        <f>IF(N447="snížená",J447,0)</f>
        <v>0</v>
      </c>
      <c r="BG447" s="200">
        <f>IF(N447="zákl. přenesená",J447,0)</f>
        <v>0</v>
      </c>
      <c r="BH447" s="200">
        <f>IF(N447="sníž. přenesená",J447,0)</f>
        <v>0</v>
      </c>
      <c r="BI447" s="200">
        <f>IF(N447="nulová",J447,0)</f>
        <v>0</v>
      </c>
      <c r="BJ447" s="17" t="s">
        <v>86</v>
      </c>
      <c r="BK447" s="200">
        <f>ROUND(I447*H447,2)</f>
        <v>0</v>
      </c>
      <c r="BL447" s="17" t="s">
        <v>169</v>
      </c>
      <c r="BM447" s="199" t="s">
        <v>847</v>
      </c>
    </row>
    <row r="448" spans="1:65" s="13" customFormat="1" ht="11.25">
      <c r="B448" s="201"/>
      <c r="C448" s="202"/>
      <c r="D448" s="203" t="s">
        <v>171</v>
      </c>
      <c r="E448" s="204" t="s">
        <v>1</v>
      </c>
      <c r="F448" s="205" t="s">
        <v>1583</v>
      </c>
      <c r="G448" s="202"/>
      <c r="H448" s="206">
        <v>203</v>
      </c>
      <c r="I448" s="207"/>
      <c r="J448" s="202"/>
      <c r="K448" s="202"/>
      <c r="L448" s="208"/>
      <c r="M448" s="209"/>
      <c r="N448" s="210"/>
      <c r="O448" s="210"/>
      <c r="P448" s="210"/>
      <c r="Q448" s="210"/>
      <c r="R448" s="210"/>
      <c r="S448" s="210"/>
      <c r="T448" s="211"/>
      <c r="AT448" s="212" t="s">
        <v>171</v>
      </c>
      <c r="AU448" s="212" t="s">
        <v>88</v>
      </c>
      <c r="AV448" s="13" t="s">
        <v>88</v>
      </c>
      <c r="AW448" s="13" t="s">
        <v>34</v>
      </c>
      <c r="AX448" s="13" t="s">
        <v>78</v>
      </c>
      <c r="AY448" s="212" t="s">
        <v>163</v>
      </c>
    </row>
    <row r="449" spans="1:65" s="13" customFormat="1" ht="11.25">
      <c r="B449" s="201"/>
      <c r="C449" s="202"/>
      <c r="D449" s="203" t="s">
        <v>171</v>
      </c>
      <c r="E449" s="204" t="s">
        <v>1</v>
      </c>
      <c r="F449" s="205" t="s">
        <v>1584</v>
      </c>
      <c r="G449" s="202"/>
      <c r="H449" s="206">
        <v>27</v>
      </c>
      <c r="I449" s="207"/>
      <c r="J449" s="202"/>
      <c r="K449" s="202"/>
      <c r="L449" s="208"/>
      <c r="M449" s="209"/>
      <c r="N449" s="210"/>
      <c r="O449" s="210"/>
      <c r="P449" s="210"/>
      <c r="Q449" s="210"/>
      <c r="R449" s="210"/>
      <c r="S449" s="210"/>
      <c r="T449" s="211"/>
      <c r="AT449" s="212" t="s">
        <v>171</v>
      </c>
      <c r="AU449" s="212" t="s">
        <v>88</v>
      </c>
      <c r="AV449" s="13" t="s">
        <v>88</v>
      </c>
      <c r="AW449" s="13" t="s">
        <v>34</v>
      </c>
      <c r="AX449" s="13" t="s">
        <v>78</v>
      </c>
      <c r="AY449" s="212" t="s">
        <v>163</v>
      </c>
    </row>
    <row r="450" spans="1:65" s="13" customFormat="1" ht="11.25">
      <c r="B450" s="201"/>
      <c r="C450" s="202"/>
      <c r="D450" s="203" t="s">
        <v>171</v>
      </c>
      <c r="E450" s="204" t="s">
        <v>1</v>
      </c>
      <c r="F450" s="205" t="s">
        <v>850</v>
      </c>
      <c r="G450" s="202"/>
      <c r="H450" s="206">
        <v>100</v>
      </c>
      <c r="I450" s="207"/>
      <c r="J450" s="202"/>
      <c r="K450" s="202"/>
      <c r="L450" s="208"/>
      <c r="M450" s="209"/>
      <c r="N450" s="210"/>
      <c r="O450" s="210"/>
      <c r="P450" s="210"/>
      <c r="Q450" s="210"/>
      <c r="R450" s="210"/>
      <c r="S450" s="210"/>
      <c r="T450" s="211"/>
      <c r="AT450" s="212" t="s">
        <v>171</v>
      </c>
      <c r="AU450" s="212" t="s">
        <v>88</v>
      </c>
      <c r="AV450" s="13" t="s">
        <v>88</v>
      </c>
      <c r="AW450" s="13" t="s">
        <v>34</v>
      </c>
      <c r="AX450" s="13" t="s">
        <v>78</v>
      </c>
      <c r="AY450" s="212" t="s">
        <v>163</v>
      </c>
    </row>
    <row r="451" spans="1:65" s="13" customFormat="1" ht="11.25">
      <c r="B451" s="201"/>
      <c r="C451" s="202"/>
      <c r="D451" s="203" t="s">
        <v>171</v>
      </c>
      <c r="E451" s="204" t="s">
        <v>1</v>
      </c>
      <c r="F451" s="205" t="s">
        <v>851</v>
      </c>
      <c r="G451" s="202"/>
      <c r="H451" s="206">
        <v>20</v>
      </c>
      <c r="I451" s="207"/>
      <c r="J451" s="202"/>
      <c r="K451" s="202"/>
      <c r="L451" s="208"/>
      <c r="M451" s="209"/>
      <c r="N451" s="210"/>
      <c r="O451" s="210"/>
      <c r="P451" s="210"/>
      <c r="Q451" s="210"/>
      <c r="R451" s="210"/>
      <c r="S451" s="210"/>
      <c r="T451" s="211"/>
      <c r="AT451" s="212" t="s">
        <v>171</v>
      </c>
      <c r="AU451" s="212" t="s">
        <v>88</v>
      </c>
      <c r="AV451" s="13" t="s">
        <v>88</v>
      </c>
      <c r="AW451" s="13" t="s">
        <v>34</v>
      </c>
      <c r="AX451" s="13" t="s">
        <v>78</v>
      </c>
      <c r="AY451" s="212" t="s">
        <v>163</v>
      </c>
    </row>
    <row r="452" spans="1:65" s="14" customFormat="1" ht="11.25">
      <c r="B452" s="228"/>
      <c r="C452" s="229"/>
      <c r="D452" s="203" t="s">
        <v>171</v>
      </c>
      <c r="E452" s="230" t="s">
        <v>1</v>
      </c>
      <c r="F452" s="231" t="s">
        <v>209</v>
      </c>
      <c r="G452" s="229"/>
      <c r="H452" s="232">
        <v>350</v>
      </c>
      <c r="I452" s="233"/>
      <c r="J452" s="229"/>
      <c r="K452" s="229"/>
      <c r="L452" s="234"/>
      <c r="M452" s="235"/>
      <c r="N452" s="236"/>
      <c r="O452" s="236"/>
      <c r="P452" s="236"/>
      <c r="Q452" s="236"/>
      <c r="R452" s="236"/>
      <c r="S452" s="236"/>
      <c r="T452" s="237"/>
      <c r="AT452" s="238" t="s">
        <v>171</v>
      </c>
      <c r="AU452" s="238" t="s">
        <v>88</v>
      </c>
      <c r="AV452" s="14" t="s">
        <v>169</v>
      </c>
      <c r="AW452" s="14" t="s">
        <v>34</v>
      </c>
      <c r="AX452" s="14" t="s">
        <v>86</v>
      </c>
      <c r="AY452" s="238" t="s">
        <v>163</v>
      </c>
    </row>
    <row r="453" spans="1:65" s="2" customFormat="1" ht="24.2" customHeight="1">
      <c r="A453" s="34"/>
      <c r="B453" s="35"/>
      <c r="C453" s="187" t="s">
        <v>872</v>
      </c>
      <c r="D453" s="187" t="s">
        <v>165</v>
      </c>
      <c r="E453" s="188" t="s">
        <v>853</v>
      </c>
      <c r="F453" s="189" t="s">
        <v>854</v>
      </c>
      <c r="G453" s="190" t="s">
        <v>259</v>
      </c>
      <c r="H453" s="191">
        <v>240</v>
      </c>
      <c r="I453" s="192"/>
      <c r="J453" s="193">
        <f>ROUND(I453*H453,2)</f>
        <v>0</v>
      </c>
      <c r="K453" s="194"/>
      <c r="L453" s="39"/>
      <c r="M453" s="195" t="s">
        <v>1</v>
      </c>
      <c r="N453" s="196" t="s">
        <v>43</v>
      </c>
      <c r="O453" s="71"/>
      <c r="P453" s="197">
        <f>O453*H453</f>
        <v>0</v>
      </c>
      <c r="Q453" s="197">
        <v>9.5E-4</v>
      </c>
      <c r="R453" s="197">
        <f>Q453*H453</f>
        <v>0.22800000000000001</v>
      </c>
      <c r="S453" s="197">
        <v>0</v>
      </c>
      <c r="T453" s="198">
        <f>S453*H453</f>
        <v>0</v>
      </c>
      <c r="U453" s="34"/>
      <c r="V453" s="34"/>
      <c r="W453" s="34"/>
      <c r="X453" s="34"/>
      <c r="Y453" s="34"/>
      <c r="Z453" s="34"/>
      <c r="AA453" s="34"/>
      <c r="AB453" s="34"/>
      <c r="AC453" s="34"/>
      <c r="AD453" s="34"/>
      <c r="AE453" s="34"/>
      <c r="AR453" s="199" t="s">
        <v>169</v>
      </c>
      <c r="AT453" s="199" t="s">
        <v>165</v>
      </c>
      <c r="AU453" s="199" t="s">
        <v>88</v>
      </c>
      <c r="AY453" s="17" t="s">
        <v>163</v>
      </c>
      <c r="BE453" s="200">
        <f>IF(N453="základní",J453,0)</f>
        <v>0</v>
      </c>
      <c r="BF453" s="200">
        <f>IF(N453="snížená",J453,0)</f>
        <v>0</v>
      </c>
      <c r="BG453" s="200">
        <f>IF(N453="zákl. přenesená",J453,0)</f>
        <v>0</v>
      </c>
      <c r="BH453" s="200">
        <f>IF(N453="sníž. přenesená",J453,0)</f>
        <v>0</v>
      </c>
      <c r="BI453" s="200">
        <f>IF(N453="nulová",J453,0)</f>
        <v>0</v>
      </c>
      <c r="BJ453" s="17" t="s">
        <v>86</v>
      </c>
      <c r="BK453" s="200">
        <f>ROUND(I453*H453,2)</f>
        <v>0</v>
      </c>
      <c r="BL453" s="17" t="s">
        <v>169</v>
      </c>
      <c r="BM453" s="199" t="s">
        <v>855</v>
      </c>
    </row>
    <row r="454" spans="1:65" s="2" customFormat="1" ht="29.25">
      <c r="A454" s="34"/>
      <c r="B454" s="35"/>
      <c r="C454" s="36"/>
      <c r="D454" s="203" t="s">
        <v>191</v>
      </c>
      <c r="E454" s="36"/>
      <c r="F454" s="224" t="s">
        <v>856</v>
      </c>
      <c r="G454" s="36"/>
      <c r="H454" s="36"/>
      <c r="I454" s="225"/>
      <c r="J454" s="36"/>
      <c r="K454" s="36"/>
      <c r="L454" s="39"/>
      <c r="M454" s="226"/>
      <c r="N454" s="227"/>
      <c r="O454" s="71"/>
      <c r="P454" s="71"/>
      <c r="Q454" s="71"/>
      <c r="R454" s="71"/>
      <c r="S454" s="71"/>
      <c r="T454" s="72"/>
      <c r="U454" s="34"/>
      <c r="V454" s="34"/>
      <c r="W454" s="34"/>
      <c r="X454" s="34"/>
      <c r="Y454" s="34"/>
      <c r="Z454" s="34"/>
      <c r="AA454" s="34"/>
      <c r="AB454" s="34"/>
      <c r="AC454" s="34"/>
      <c r="AD454" s="34"/>
      <c r="AE454" s="34"/>
      <c r="AT454" s="17" t="s">
        <v>191</v>
      </c>
      <c r="AU454" s="17" t="s">
        <v>88</v>
      </c>
    </row>
    <row r="455" spans="1:65" s="13" customFormat="1" ht="11.25">
      <c r="B455" s="201"/>
      <c r="C455" s="202"/>
      <c r="D455" s="203" t="s">
        <v>171</v>
      </c>
      <c r="E455" s="204" t="s">
        <v>1</v>
      </c>
      <c r="F455" s="205" t="s">
        <v>1585</v>
      </c>
      <c r="G455" s="202"/>
      <c r="H455" s="206">
        <v>240</v>
      </c>
      <c r="I455" s="207"/>
      <c r="J455" s="202"/>
      <c r="K455" s="202"/>
      <c r="L455" s="208"/>
      <c r="M455" s="209"/>
      <c r="N455" s="210"/>
      <c r="O455" s="210"/>
      <c r="P455" s="210"/>
      <c r="Q455" s="210"/>
      <c r="R455" s="210"/>
      <c r="S455" s="210"/>
      <c r="T455" s="211"/>
      <c r="AT455" s="212" t="s">
        <v>171</v>
      </c>
      <c r="AU455" s="212" t="s">
        <v>88</v>
      </c>
      <c r="AV455" s="13" t="s">
        <v>88</v>
      </c>
      <c r="AW455" s="13" t="s">
        <v>34</v>
      </c>
      <c r="AX455" s="13" t="s">
        <v>86</v>
      </c>
      <c r="AY455" s="212" t="s">
        <v>163</v>
      </c>
    </row>
    <row r="456" spans="1:65" s="2" customFormat="1" ht="37.9" customHeight="1">
      <c r="A456" s="34"/>
      <c r="B456" s="35"/>
      <c r="C456" s="187" t="s">
        <v>876</v>
      </c>
      <c r="D456" s="187" t="s">
        <v>165</v>
      </c>
      <c r="E456" s="188" t="s">
        <v>859</v>
      </c>
      <c r="F456" s="189" t="s">
        <v>860</v>
      </c>
      <c r="G456" s="190" t="s">
        <v>259</v>
      </c>
      <c r="H456" s="191">
        <v>110</v>
      </c>
      <c r="I456" s="192"/>
      <c r="J456" s="193">
        <f>ROUND(I456*H456,2)</f>
        <v>0</v>
      </c>
      <c r="K456" s="194"/>
      <c r="L456" s="39"/>
      <c r="M456" s="195" t="s">
        <v>1</v>
      </c>
      <c r="N456" s="196" t="s">
        <v>43</v>
      </c>
      <c r="O456" s="71"/>
      <c r="P456" s="197">
        <f>O456*H456</f>
        <v>0</v>
      </c>
      <c r="Q456" s="197">
        <v>1.9400000000000001E-3</v>
      </c>
      <c r="R456" s="197">
        <f>Q456*H456</f>
        <v>0.21340000000000001</v>
      </c>
      <c r="S456" s="197">
        <v>0</v>
      </c>
      <c r="T456" s="198">
        <f>S456*H456</f>
        <v>0</v>
      </c>
      <c r="U456" s="34"/>
      <c r="V456" s="34"/>
      <c r="W456" s="34"/>
      <c r="X456" s="34"/>
      <c r="Y456" s="34"/>
      <c r="Z456" s="34"/>
      <c r="AA456" s="34"/>
      <c r="AB456" s="34"/>
      <c r="AC456" s="34"/>
      <c r="AD456" s="34"/>
      <c r="AE456" s="34"/>
      <c r="AR456" s="199" t="s">
        <v>169</v>
      </c>
      <c r="AT456" s="199" t="s">
        <v>165</v>
      </c>
      <c r="AU456" s="199" t="s">
        <v>88</v>
      </c>
      <c r="AY456" s="17" t="s">
        <v>163</v>
      </c>
      <c r="BE456" s="200">
        <f>IF(N456="základní",J456,0)</f>
        <v>0</v>
      </c>
      <c r="BF456" s="200">
        <f>IF(N456="snížená",J456,0)</f>
        <v>0</v>
      </c>
      <c r="BG456" s="200">
        <f>IF(N456="zákl. přenesená",J456,0)</f>
        <v>0</v>
      </c>
      <c r="BH456" s="200">
        <f>IF(N456="sníž. přenesená",J456,0)</f>
        <v>0</v>
      </c>
      <c r="BI456" s="200">
        <f>IF(N456="nulová",J456,0)</f>
        <v>0</v>
      </c>
      <c r="BJ456" s="17" t="s">
        <v>86</v>
      </c>
      <c r="BK456" s="200">
        <f>ROUND(I456*H456,2)</f>
        <v>0</v>
      </c>
      <c r="BL456" s="17" t="s">
        <v>169</v>
      </c>
      <c r="BM456" s="199" t="s">
        <v>861</v>
      </c>
    </row>
    <row r="457" spans="1:65" s="2" customFormat="1" ht="29.25">
      <c r="A457" s="34"/>
      <c r="B457" s="35"/>
      <c r="C457" s="36"/>
      <c r="D457" s="203" t="s">
        <v>191</v>
      </c>
      <c r="E457" s="36"/>
      <c r="F457" s="224" t="s">
        <v>862</v>
      </c>
      <c r="G457" s="36"/>
      <c r="H457" s="36"/>
      <c r="I457" s="225"/>
      <c r="J457" s="36"/>
      <c r="K457" s="36"/>
      <c r="L457" s="39"/>
      <c r="M457" s="226"/>
      <c r="N457" s="227"/>
      <c r="O457" s="71"/>
      <c r="P457" s="71"/>
      <c r="Q457" s="71"/>
      <c r="R457" s="71"/>
      <c r="S457" s="71"/>
      <c r="T457" s="72"/>
      <c r="U457" s="34"/>
      <c r="V457" s="34"/>
      <c r="W457" s="34"/>
      <c r="X457" s="34"/>
      <c r="Y457" s="34"/>
      <c r="Z457" s="34"/>
      <c r="AA457" s="34"/>
      <c r="AB457" s="34"/>
      <c r="AC457" s="34"/>
      <c r="AD457" s="34"/>
      <c r="AE457" s="34"/>
      <c r="AT457" s="17" t="s">
        <v>191</v>
      </c>
      <c r="AU457" s="17" t="s">
        <v>88</v>
      </c>
    </row>
    <row r="458" spans="1:65" s="13" customFormat="1" ht="11.25">
      <c r="B458" s="201"/>
      <c r="C458" s="202"/>
      <c r="D458" s="203" t="s">
        <v>171</v>
      </c>
      <c r="E458" s="204" t="s">
        <v>1</v>
      </c>
      <c r="F458" s="205" t="s">
        <v>863</v>
      </c>
      <c r="G458" s="202"/>
      <c r="H458" s="206">
        <v>110</v>
      </c>
      <c r="I458" s="207"/>
      <c r="J458" s="202"/>
      <c r="K458" s="202"/>
      <c r="L458" s="208"/>
      <c r="M458" s="209"/>
      <c r="N458" s="210"/>
      <c r="O458" s="210"/>
      <c r="P458" s="210"/>
      <c r="Q458" s="210"/>
      <c r="R458" s="210"/>
      <c r="S458" s="210"/>
      <c r="T458" s="211"/>
      <c r="AT458" s="212" t="s">
        <v>171</v>
      </c>
      <c r="AU458" s="212" t="s">
        <v>88</v>
      </c>
      <c r="AV458" s="13" t="s">
        <v>88</v>
      </c>
      <c r="AW458" s="13" t="s">
        <v>34</v>
      </c>
      <c r="AX458" s="13" t="s">
        <v>86</v>
      </c>
      <c r="AY458" s="212" t="s">
        <v>163</v>
      </c>
    </row>
    <row r="459" spans="1:65" s="2" customFormat="1" ht="21.75" customHeight="1">
      <c r="A459" s="34"/>
      <c r="B459" s="35"/>
      <c r="C459" s="187" t="s">
        <v>880</v>
      </c>
      <c r="D459" s="187" t="s">
        <v>165</v>
      </c>
      <c r="E459" s="188" t="s">
        <v>865</v>
      </c>
      <c r="F459" s="189" t="s">
        <v>866</v>
      </c>
      <c r="G459" s="190" t="s">
        <v>259</v>
      </c>
      <c r="H459" s="191">
        <v>350</v>
      </c>
      <c r="I459" s="192"/>
      <c r="J459" s="193">
        <f t="shared" ref="J459:J464" si="40">ROUND(I459*H459,2)</f>
        <v>0</v>
      </c>
      <c r="K459" s="194"/>
      <c r="L459" s="39"/>
      <c r="M459" s="195" t="s">
        <v>1</v>
      </c>
      <c r="N459" s="196" t="s">
        <v>43</v>
      </c>
      <c r="O459" s="71"/>
      <c r="P459" s="197">
        <f t="shared" ref="P459:P464" si="41">O459*H459</f>
        <v>0</v>
      </c>
      <c r="Q459" s="197">
        <v>0</v>
      </c>
      <c r="R459" s="197">
        <f t="shared" ref="R459:R464" si="42">Q459*H459</f>
        <v>0</v>
      </c>
      <c r="S459" s="197">
        <v>0</v>
      </c>
      <c r="T459" s="198">
        <f t="shared" ref="T459:T464" si="43">S459*H459</f>
        <v>0</v>
      </c>
      <c r="U459" s="34"/>
      <c r="V459" s="34"/>
      <c r="W459" s="34"/>
      <c r="X459" s="34"/>
      <c r="Y459" s="34"/>
      <c r="Z459" s="34"/>
      <c r="AA459" s="34"/>
      <c r="AB459" s="34"/>
      <c r="AC459" s="34"/>
      <c r="AD459" s="34"/>
      <c r="AE459" s="34"/>
      <c r="AR459" s="199" t="s">
        <v>169</v>
      </c>
      <c r="AT459" s="199" t="s">
        <v>165</v>
      </c>
      <c r="AU459" s="199" t="s">
        <v>88</v>
      </c>
      <c r="AY459" s="17" t="s">
        <v>163</v>
      </c>
      <c r="BE459" s="200">
        <f t="shared" ref="BE459:BE464" si="44">IF(N459="základní",J459,0)</f>
        <v>0</v>
      </c>
      <c r="BF459" s="200">
        <f t="shared" ref="BF459:BF464" si="45">IF(N459="snížená",J459,0)</f>
        <v>0</v>
      </c>
      <c r="BG459" s="200">
        <f t="shared" ref="BG459:BG464" si="46">IF(N459="zákl. přenesená",J459,0)</f>
        <v>0</v>
      </c>
      <c r="BH459" s="200">
        <f t="shared" ref="BH459:BH464" si="47">IF(N459="sníž. přenesená",J459,0)</f>
        <v>0</v>
      </c>
      <c r="BI459" s="200">
        <f t="shared" ref="BI459:BI464" si="48">IF(N459="nulová",J459,0)</f>
        <v>0</v>
      </c>
      <c r="BJ459" s="17" t="s">
        <v>86</v>
      </c>
      <c r="BK459" s="200">
        <f t="shared" ref="BK459:BK464" si="49">ROUND(I459*H459,2)</f>
        <v>0</v>
      </c>
      <c r="BL459" s="17" t="s">
        <v>169</v>
      </c>
      <c r="BM459" s="199" t="s">
        <v>867</v>
      </c>
    </row>
    <row r="460" spans="1:65" s="2" customFormat="1" ht="24.2" customHeight="1">
      <c r="A460" s="34"/>
      <c r="B460" s="35"/>
      <c r="C460" s="187" t="s">
        <v>884</v>
      </c>
      <c r="D460" s="187" t="s">
        <v>165</v>
      </c>
      <c r="E460" s="188" t="s">
        <v>869</v>
      </c>
      <c r="F460" s="189" t="s">
        <v>870</v>
      </c>
      <c r="G460" s="190" t="s">
        <v>175</v>
      </c>
      <c r="H460" s="191">
        <v>20</v>
      </c>
      <c r="I460" s="192"/>
      <c r="J460" s="193">
        <f t="shared" si="40"/>
        <v>0</v>
      </c>
      <c r="K460" s="194"/>
      <c r="L460" s="39"/>
      <c r="M460" s="195" t="s">
        <v>1</v>
      </c>
      <c r="N460" s="196" t="s">
        <v>43</v>
      </c>
      <c r="O460" s="71"/>
      <c r="P460" s="197">
        <f t="shared" si="41"/>
        <v>0</v>
      </c>
      <c r="Q460" s="197">
        <v>3.2000000000000003E-4</v>
      </c>
      <c r="R460" s="197">
        <f t="shared" si="42"/>
        <v>6.4000000000000003E-3</v>
      </c>
      <c r="S460" s="197">
        <v>0</v>
      </c>
      <c r="T460" s="198">
        <f t="shared" si="43"/>
        <v>0</v>
      </c>
      <c r="U460" s="34"/>
      <c r="V460" s="34"/>
      <c r="W460" s="34"/>
      <c r="X460" s="34"/>
      <c r="Y460" s="34"/>
      <c r="Z460" s="34"/>
      <c r="AA460" s="34"/>
      <c r="AB460" s="34"/>
      <c r="AC460" s="34"/>
      <c r="AD460" s="34"/>
      <c r="AE460" s="34"/>
      <c r="AR460" s="199" t="s">
        <v>169</v>
      </c>
      <c r="AT460" s="199" t="s">
        <v>165</v>
      </c>
      <c r="AU460" s="199" t="s">
        <v>88</v>
      </c>
      <c r="AY460" s="17" t="s">
        <v>163</v>
      </c>
      <c r="BE460" s="200">
        <f t="shared" si="44"/>
        <v>0</v>
      </c>
      <c r="BF460" s="200">
        <f t="shared" si="45"/>
        <v>0</v>
      </c>
      <c r="BG460" s="200">
        <f t="shared" si="46"/>
        <v>0</v>
      </c>
      <c r="BH460" s="200">
        <f t="shared" si="47"/>
        <v>0</v>
      </c>
      <c r="BI460" s="200">
        <f t="shared" si="48"/>
        <v>0</v>
      </c>
      <c r="BJ460" s="17" t="s">
        <v>86</v>
      </c>
      <c r="BK460" s="200">
        <f t="shared" si="49"/>
        <v>0</v>
      </c>
      <c r="BL460" s="17" t="s">
        <v>169</v>
      </c>
      <c r="BM460" s="199" t="s">
        <v>871</v>
      </c>
    </row>
    <row r="461" spans="1:65" s="2" customFormat="1" ht="16.5" customHeight="1">
      <c r="A461" s="34"/>
      <c r="B461" s="35"/>
      <c r="C461" s="187" t="s">
        <v>890</v>
      </c>
      <c r="D461" s="187" t="s">
        <v>165</v>
      </c>
      <c r="E461" s="188" t="s">
        <v>873</v>
      </c>
      <c r="F461" s="189" t="s">
        <v>874</v>
      </c>
      <c r="G461" s="190" t="s">
        <v>397</v>
      </c>
      <c r="H461" s="191">
        <v>1</v>
      </c>
      <c r="I461" s="192"/>
      <c r="J461" s="193">
        <f t="shared" si="40"/>
        <v>0</v>
      </c>
      <c r="K461" s="194"/>
      <c r="L461" s="39"/>
      <c r="M461" s="195" t="s">
        <v>1</v>
      </c>
      <c r="N461" s="196" t="s">
        <v>43</v>
      </c>
      <c r="O461" s="71"/>
      <c r="P461" s="197">
        <f t="shared" si="41"/>
        <v>0</v>
      </c>
      <c r="Q461" s="197">
        <v>8.0000000000000004E-4</v>
      </c>
      <c r="R461" s="197">
        <f t="shared" si="42"/>
        <v>8.0000000000000004E-4</v>
      </c>
      <c r="S461" s="197">
        <v>0</v>
      </c>
      <c r="T461" s="198">
        <f t="shared" si="43"/>
        <v>0</v>
      </c>
      <c r="U461" s="34"/>
      <c r="V461" s="34"/>
      <c r="W461" s="34"/>
      <c r="X461" s="34"/>
      <c r="Y461" s="34"/>
      <c r="Z461" s="34"/>
      <c r="AA461" s="34"/>
      <c r="AB461" s="34"/>
      <c r="AC461" s="34"/>
      <c r="AD461" s="34"/>
      <c r="AE461" s="34"/>
      <c r="AR461" s="199" t="s">
        <v>169</v>
      </c>
      <c r="AT461" s="199" t="s">
        <v>165</v>
      </c>
      <c r="AU461" s="199" t="s">
        <v>88</v>
      </c>
      <c r="AY461" s="17" t="s">
        <v>163</v>
      </c>
      <c r="BE461" s="200">
        <f t="shared" si="44"/>
        <v>0</v>
      </c>
      <c r="BF461" s="200">
        <f t="shared" si="45"/>
        <v>0</v>
      </c>
      <c r="BG461" s="200">
        <f t="shared" si="46"/>
        <v>0</v>
      </c>
      <c r="BH461" s="200">
        <f t="shared" si="47"/>
        <v>0</v>
      </c>
      <c r="BI461" s="200">
        <f t="shared" si="48"/>
        <v>0</v>
      </c>
      <c r="BJ461" s="17" t="s">
        <v>86</v>
      </c>
      <c r="BK461" s="200">
        <f t="shared" si="49"/>
        <v>0</v>
      </c>
      <c r="BL461" s="17" t="s">
        <v>169</v>
      </c>
      <c r="BM461" s="199" t="s">
        <v>875</v>
      </c>
    </row>
    <row r="462" spans="1:65" s="2" customFormat="1" ht="24.2" customHeight="1">
      <c r="A462" s="34"/>
      <c r="B462" s="35"/>
      <c r="C462" s="187" t="s">
        <v>894</v>
      </c>
      <c r="D462" s="187" t="s">
        <v>165</v>
      </c>
      <c r="E462" s="188" t="s">
        <v>877</v>
      </c>
      <c r="F462" s="189" t="s">
        <v>878</v>
      </c>
      <c r="G462" s="190" t="s">
        <v>175</v>
      </c>
      <c r="H462" s="191">
        <v>20</v>
      </c>
      <c r="I462" s="192"/>
      <c r="J462" s="193">
        <f t="shared" si="40"/>
        <v>0</v>
      </c>
      <c r="K462" s="194"/>
      <c r="L462" s="39"/>
      <c r="M462" s="195" t="s">
        <v>1</v>
      </c>
      <c r="N462" s="196" t="s">
        <v>43</v>
      </c>
      <c r="O462" s="71"/>
      <c r="P462" s="197">
        <f t="shared" si="41"/>
        <v>0</v>
      </c>
      <c r="Q462" s="197">
        <v>1.1199999999999999E-3</v>
      </c>
      <c r="R462" s="197">
        <f t="shared" si="42"/>
        <v>2.2399999999999996E-2</v>
      </c>
      <c r="S462" s="197">
        <v>0</v>
      </c>
      <c r="T462" s="198">
        <f t="shared" si="43"/>
        <v>0</v>
      </c>
      <c r="U462" s="34"/>
      <c r="V462" s="34"/>
      <c r="W462" s="34"/>
      <c r="X462" s="34"/>
      <c r="Y462" s="34"/>
      <c r="Z462" s="34"/>
      <c r="AA462" s="34"/>
      <c r="AB462" s="34"/>
      <c r="AC462" s="34"/>
      <c r="AD462" s="34"/>
      <c r="AE462" s="34"/>
      <c r="AR462" s="199" t="s">
        <v>169</v>
      </c>
      <c r="AT462" s="199" t="s">
        <v>165</v>
      </c>
      <c r="AU462" s="199" t="s">
        <v>88</v>
      </c>
      <c r="AY462" s="17" t="s">
        <v>163</v>
      </c>
      <c r="BE462" s="200">
        <f t="shared" si="44"/>
        <v>0</v>
      </c>
      <c r="BF462" s="200">
        <f t="shared" si="45"/>
        <v>0</v>
      </c>
      <c r="BG462" s="200">
        <f t="shared" si="46"/>
        <v>0</v>
      </c>
      <c r="BH462" s="200">
        <f t="shared" si="47"/>
        <v>0</v>
      </c>
      <c r="BI462" s="200">
        <f t="shared" si="48"/>
        <v>0</v>
      </c>
      <c r="BJ462" s="17" t="s">
        <v>86</v>
      </c>
      <c r="BK462" s="200">
        <f t="shared" si="49"/>
        <v>0</v>
      </c>
      <c r="BL462" s="17" t="s">
        <v>169</v>
      </c>
      <c r="BM462" s="199" t="s">
        <v>879</v>
      </c>
    </row>
    <row r="463" spans="1:65" s="2" customFormat="1" ht="24.2" customHeight="1">
      <c r="A463" s="34"/>
      <c r="B463" s="35"/>
      <c r="C463" s="187" t="s">
        <v>898</v>
      </c>
      <c r="D463" s="187" t="s">
        <v>165</v>
      </c>
      <c r="E463" s="188" t="s">
        <v>881</v>
      </c>
      <c r="F463" s="189" t="s">
        <v>882</v>
      </c>
      <c r="G463" s="190" t="s">
        <v>477</v>
      </c>
      <c r="H463" s="191">
        <v>1.1200000000000001</v>
      </c>
      <c r="I463" s="192"/>
      <c r="J463" s="193">
        <f t="shared" si="40"/>
        <v>0</v>
      </c>
      <c r="K463" s="194"/>
      <c r="L463" s="39"/>
      <c r="M463" s="195" t="s">
        <v>1</v>
      </c>
      <c r="N463" s="196" t="s">
        <v>43</v>
      </c>
      <c r="O463" s="71"/>
      <c r="P463" s="197">
        <f t="shared" si="41"/>
        <v>0</v>
      </c>
      <c r="Q463" s="197">
        <v>0</v>
      </c>
      <c r="R463" s="197">
        <f t="shared" si="42"/>
        <v>0</v>
      </c>
      <c r="S463" s="197">
        <v>0</v>
      </c>
      <c r="T463" s="198">
        <f t="shared" si="43"/>
        <v>0</v>
      </c>
      <c r="U463" s="34"/>
      <c r="V463" s="34"/>
      <c r="W463" s="34"/>
      <c r="X463" s="34"/>
      <c r="Y463" s="34"/>
      <c r="Z463" s="34"/>
      <c r="AA463" s="34"/>
      <c r="AB463" s="34"/>
      <c r="AC463" s="34"/>
      <c r="AD463" s="34"/>
      <c r="AE463" s="34"/>
      <c r="AR463" s="199" t="s">
        <v>169</v>
      </c>
      <c r="AT463" s="199" t="s">
        <v>165</v>
      </c>
      <c r="AU463" s="199" t="s">
        <v>88</v>
      </c>
      <c r="AY463" s="17" t="s">
        <v>163</v>
      </c>
      <c r="BE463" s="200">
        <f t="shared" si="44"/>
        <v>0</v>
      </c>
      <c r="BF463" s="200">
        <f t="shared" si="45"/>
        <v>0</v>
      </c>
      <c r="BG463" s="200">
        <f t="shared" si="46"/>
        <v>0</v>
      </c>
      <c r="BH463" s="200">
        <f t="shared" si="47"/>
        <v>0</v>
      </c>
      <c r="BI463" s="200">
        <f t="shared" si="48"/>
        <v>0</v>
      </c>
      <c r="BJ463" s="17" t="s">
        <v>86</v>
      </c>
      <c r="BK463" s="200">
        <f t="shared" si="49"/>
        <v>0</v>
      </c>
      <c r="BL463" s="17" t="s">
        <v>169</v>
      </c>
      <c r="BM463" s="199" t="s">
        <v>883</v>
      </c>
    </row>
    <row r="464" spans="1:65" s="2" customFormat="1" ht="24.2" customHeight="1">
      <c r="A464" s="34"/>
      <c r="B464" s="35"/>
      <c r="C464" s="187" t="s">
        <v>904</v>
      </c>
      <c r="D464" s="187" t="s">
        <v>165</v>
      </c>
      <c r="E464" s="188" t="s">
        <v>1586</v>
      </c>
      <c r="F464" s="189" t="s">
        <v>1587</v>
      </c>
      <c r="G464" s="190" t="s">
        <v>537</v>
      </c>
      <c r="H464" s="239"/>
      <c r="I464" s="192"/>
      <c r="J464" s="193">
        <f t="shared" si="40"/>
        <v>0</v>
      </c>
      <c r="K464" s="194"/>
      <c r="L464" s="39"/>
      <c r="M464" s="195" t="s">
        <v>1</v>
      </c>
      <c r="N464" s="196" t="s">
        <v>43</v>
      </c>
      <c r="O464" s="71"/>
      <c r="P464" s="197">
        <f t="shared" si="41"/>
        <v>0</v>
      </c>
      <c r="Q464" s="197">
        <v>0</v>
      </c>
      <c r="R464" s="197">
        <f t="shared" si="42"/>
        <v>0</v>
      </c>
      <c r="S464" s="197">
        <v>0</v>
      </c>
      <c r="T464" s="198">
        <f t="shared" si="43"/>
        <v>0</v>
      </c>
      <c r="U464" s="34"/>
      <c r="V464" s="34"/>
      <c r="W464" s="34"/>
      <c r="X464" s="34"/>
      <c r="Y464" s="34"/>
      <c r="Z464" s="34"/>
      <c r="AA464" s="34"/>
      <c r="AB464" s="34"/>
      <c r="AC464" s="34"/>
      <c r="AD464" s="34"/>
      <c r="AE464" s="34"/>
      <c r="AR464" s="199" t="s">
        <v>256</v>
      </c>
      <c r="AT464" s="199" t="s">
        <v>165</v>
      </c>
      <c r="AU464" s="199" t="s">
        <v>88</v>
      </c>
      <c r="AY464" s="17" t="s">
        <v>163</v>
      </c>
      <c r="BE464" s="200">
        <f t="shared" si="44"/>
        <v>0</v>
      </c>
      <c r="BF464" s="200">
        <f t="shared" si="45"/>
        <v>0</v>
      </c>
      <c r="BG464" s="200">
        <f t="shared" si="46"/>
        <v>0</v>
      </c>
      <c r="BH464" s="200">
        <f t="shared" si="47"/>
        <v>0</v>
      </c>
      <c r="BI464" s="200">
        <f t="shared" si="48"/>
        <v>0</v>
      </c>
      <c r="BJ464" s="17" t="s">
        <v>86</v>
      </c>
      <c r="BK464" s="200">
        <f t="shared" si="49"/>
        <v>0</v>
      </c>
      <c r="BL464" s="17" t="s">
        <v>256</v>
      </c>
      <c r="BM464" s="199" t="s">
        <v>1588</v>
      </c>
    </row>
    <row r="465" spans="1:65" s="12" customFormat="1" ht="22.9" customHeight="1">
      <c r="B465" s="171"/>
      <c r="C465" s="172"/>
      <c r="D465" s="173" t="s">
        <v>77</v>
      </c>
      <c r="E465" s="185" t="s">
        <v>888</v>
      </c>
      <c r="F465" s="185" t="s">
        <v>889</v>
      </c>
      <c r="G465" s="172"/>
      <c r="H465" s="172"/>
      <c r="I465" s="175"/>
      <c r="J465" s="186">
        <f>BK465</f>
        <v>0</v>
      </c>
      <c r="K465" s="172"/>
      <c r="L465" s="177"/>
      <c r="M465" s="178"/>
      <c r="N465" s="179"/>
      <c r="O465" s="179"/>
      <c r="P465" s="180">
        <f>SUM(P466:P468)</f>
        <v>0</v>
      </c>
      <c r="Q465" s="179"/>
      <c r="R465" s="180">
        <f>SUM(R466:R468)</f>
        <v>2.2679999999999999E-2</v>
      </c>
      <c r="S465" s="179"/>
      <c r="T465" s="181">
        <f>SUM(T466:T468)</f>
        <v>0</v>
      </c>
      <c r="AR465" s="182" t="s">
        <v>86</v>
      </c>
      <c r="AT465" s="183" t="s">
        <v>77</v>
      </c>
      <c r="AU465" s="183" t="s">
        <v>86</v>
      </c>
      <c r="AY465" s="182" t="s">
        <v>163</v>
      </c>
      <c r="BK465" s="184">
        <f>SUM(BK466:BK468)</f>
        <v>0</v>
      </c>
    </row>
    <row r="466" spans="1:65" s="2" customFormat="1" ht="24.2" customHeight="1">
      <c r="A466" s="34"/>
      <c r="B466" s="35"/>
      <c r="C466" s="187" t="s">
        <v>908</v>
      </c>
      <c r="D466" s="187" t="s">
        <v>165</v>
      </c>
      <c r="E466" s="188" t="s">
        <v>891</v>
      </c>
      <c r="F466" s="189" t="s">
        <v>892</v>
      </c>
      <c r="G466" s="190" t="s">
        <v>175</v>
      </c>
      <c r="H466" s="191">
        <v>27</v>
      </c>
      <c r="I466" s="192"/>
      <c r="J466" s="193">
        <f>ROUND(I466*H466,2)</f>
        <v>0</v>
      </c>
      <c r="K466" s="194"/>
      <c r="L466" s="39"/>
      <c r="M466" s="195" t="s">
        <v>1</v>
      </c>
      <c r="N466" s="196" t="s">
        <v>43</v>
      </c>
      <c r="O466" s="71"/>
      <c r="P466" s="197">
        <f>O466*H466</f>
        <v>0</v>
      </c>
      <c r="Q466" s="197">
        <v>1.3999999999999999E-4</v>
      </c>
      <c r="R466" s="197">
        <f>Q466*H466</f>
        <v>3.7799999999999995E-3</v>
      </c>
      <c r="S466" s="197">
        <v>0</v>
      </c>
      <c r="T466" s="198">
        <f>S466*H466</f>
        <v>0</v>
      </c>
      <c r="U466" s="34"/>
      <c r="V466" s="34"/>
      <c r="W466" s="34"/>
      <c r="X466" s="34"/>
      <c r="Y466" s="34"/>
      <c r="Z466" s="34"/>
      <c r="AA466" s="34"/>
      <c r="AB466" s="34"/>
      <c r="AC466" s="34"/>
      <c r="AD466" s="34"/>
      <c r="AE466" s="34"/>
      <c r="AR466" s="199" t="s">
        <v>169</v>
      </c>
      <c r="AT466" s="199" t="s">
        <v>165</v>
      </c>
      <c r="AU466" s="199" t="s">
        <v>88</v>
      </c>
      <c r="AY466" s="17" t="s">
        <v>163</v>
      </c>
      <c r="BE466" s="200">
        <f>IF(N466="základní",J466,0)</f>
        <v>0</v>
      </c>
      <c r="BF466" s="200">
        <f>IF(N466="snížená",J466,0)</f>
        <v>0</v>
      </c>
      <c r="BG466" s="200">
        <f>IF(N466="zákl. přenesená",J466,0)</f>
        <v>0</v>
      </c>
      <c r="BH466" s="200">
        <f>IF(N466="sníž. přenesená",J466,0)</f>
        <v>0</v>
      </c>
      <c r="BI466" s="200">
        <f>IF(N466="nulová",J466,0)</f>
        <v>0</v>
      </c>
      <c r="BJ466" s="17" t="s">
        <v>86</v>
      </c>
      <c r="BK466" s="200">
        <f>ROUND(I466*H466,2)</f>
        <v>0</v>
      </c>
      <c r="BL466" s="17" t="s">
        <v>169</v>
      </c>
      <c r="BM466" s="199" t="s">
        <v>893</v>
      </c>
    </row>
    <row r="467" spans="1:65" s="2" customFormat="1" ht="24.2" customHeight="1">
      <c r="A467" s="34"/>
      <c r="B467" s="35"/>
      <c r="C467" s="187" t="s">
        <v>912</v>
      </c>
      <c r="D467" s="187" t="s">
        <v>165</v>
      </c>
      <c r="E467" s="188" t="s">
        <v>895</v>
      </c>
      <c r="F467" s="189" t="s">
        <v>896</v>
      </c>
      <c r="G467" s="190" t="s">
        <v>175</v>
      </c>
      <c r="H467" s="191">
        <v>27</v>
      </c>
      <c r="I467" s="192"/>
      <c r="J467" s="193">
        <f>ROUND(I467*H467,2)</f>
        <v>0</v>
      </c>
      <c r="K467" s="194"/>
      <c r="L467" s="39"/>
      <c r="M467" s="195" t="s">
        <v>1</v>
      </c>
      <c r="N467" s="196" t="s">
        <v>43</v>
      </c>
      <c r="O467" s="71"/>
      <c r="P467" s="197">
        <f>O467*H467</f>
        <v>0</v>
      </c>
      <c r="Q467" s="197">
        <v>6.9999999999999999E-4</v>
      </c>
      <c r="R467" s="197">
        <f>Q467*H467</f>
        <v>1.89E-2</v>
      </c>
      <c r="S467" s="197">
        <v>0</v>
      </c>
      <c r="T467" s="198">
        <f>S467*H467</f>
        <v>0</v>
      </c>
      <c r="U467" s="34"/>
      <c r="V467" s="34"/>
      <c r="W467" s="34"/>
      <c r="X467" s="34"/>
      <c r="Y467" s="34"/>
      <c r="Z467" s="34"/>
      <c r="AA467" s="34"/>
      <c r="AB467" s="34"/>
      <c r="AC467" s="34"/>
      <c r="AD467" s="34"/>
      <c r="AE467" s="34"/>
      <c r="AR467" s="199" t="s">
        <v>169</v>
      </c>
      <c r="AT467" s="199" t="s">
        <v>165</v>
      </c>
      <c r="AU467" s="199" t="s">
        <v>88</v>
      </c>
      <c r="AY467" s="17" t="s">
        <v>163</v>
      </c>
      <c r="BE467" s="200">
        <f>IF(N467="základní",J467,0)</f>
        <v>0</v>
      </c>
      <c r="BF467" s="200">
        <f>IF(N467="snížená",J467,0)</f>
        <v>0</v>
      </c>
      <c r="BG467" s="200">
        <f>IF(N467="zákl. přenesená",J467,0)</f>
        <v>0</v>
      </c>
      <c r="BH467" s="200">
        <f>IF(N467="sníž. přenesená",J467,0)</f>
        <v>0</v>
      </c>
      <c r="BI467" s="200">
        <f>IF(N467="nulová",J467,0)</f>
        <v>0</v>
      </c>
      <c r="BJ467" s="17" t="s">
        <v>86</v>
      </c>
      <c r="BK467" s="200">
        <f>ROUND(I467*H467,2)</f>
        <v>0</v>
      </c>
      <c r="BL467" s="17" t="s">
        <v>169</v>
      </c>
      <c r="BM467" s="199" t="s">
        <v>897</v>
      </c>
    </row>
    <row r="468" spans="1:65" s="2" customFormat="1" ht="24.2" customHeight="1">
      <c r="A468" s="34"/>
      <c r="B468" s="35"/>
      <c r="C468" s="187" t="s">
        <v>916</v>
      </c>
      <c r="D468" s="187" t="s">
        <v>165</v>
      </c>
      <c r="E468" s="188" t="s">
        <v>1589</v>
      </c>
      <c r="F468" s="189" t="s">
        <v>1590</v>
      </c>
      <c r="G468" s="190" t="s">
        <v>537</v>
      </c>
      <c r="H468" s="239"/>
      <c r="I468" s="192"/>
      <c r="J468" s="193">
        <f>ROUND(I468*H468,2)</f>
        <v>0</v>
      </c>
      <c r="K468" s="194"/>
      <c r="L468" s="39"/>
      <c r="M468" s="195" t="s">
        <v>1</v>
      </c>
      <c r="N468" s="196" t="s">
        <v>43</v>
      </c>
      <c r="O468" s="71"/>
      <c r="P468" s="197">
        <f>O468*H468</f>
        <v>0</v>
      </c>
      <c r="Q468" s="197">
        <v>0</v>
      </c>
      <c r="R468" s="197">
        <f>Q468*H468</f>
        <v>0</v>
      </c>
      <c r="S468" s="197">
        <v>0</v>
      </c>
      <c r="T468" s="198">
        <f>S468*H468</f>
        <v>0</v>
      </c>
      <c r="U468" s="34"/>
      <c r="V468" s="34"/>
      <c r="W468" s="34"/>
      <c r="X468" s="34"/>
      <c r="Y468" s="34"/>
      <c r="Z468" s="34"/>
      <c r="AA468" s="34"/>
      <c r="AB468" s="34"/>
      <c r="AC468" s="34"/>
      <c r="AD468" s="34"/>
      <c r="AE468" s="34"/>
      <c r="AR468" s="199" t="s">
        <v>256</v>
      </c>
      <c r="AT468" s="199" t="s">
        <v>165</v>
      </c>
      <c r="AU468" s="199" t="s">
        <v>88</v>
      </c>
      <c r="AY468" s="17" t="s">
        <v>163</v>
      </c>
      <c r="BE468" s="200">
        <f>IF(N468="základní",J468,0)</f>
        <v>0</v>
      </c>
      <c r="BF468" s="200">
        <f>IF(N468="snížená",J468,0)</f>
        <v>0</v>
      </c>
      <c r="BG468" s="200">
        <f>IF(N468="zákl. přenesená",J468,0)</f>
        <v>0</v>
      </c>
      <c r="BH468" s="200">
        <f>IF(N468="sníž. přenesená",J468,0)</f>
        <v>0</v>
      </c>
      <c r="BI468" s="200">
        <f>IF(N468="nulová",J468,0)</f>
        <v>0</v>
      </c>
      <c r="BJ468" s="17" t="s">
        <v>86</v>
      </c>
      <c r="BK468" s="200">
        <f>ROUND(I468*H468,2)</f>
        <v>0</v>
      </c>
      <c r="BL468" s="17" t="s">
        <v>256</v>
      </c>
      <c r="BM468" s="199" t="s">
        <v>1591</v>
      </c>
    </row>
    <row r="469" spans="1:65" s="12" customFormat="1" ht="22.9" customHeight="1">
      <c r="B469" s="171"/>
      <c r="C469" s="172"/>
      <c r="D469" s="173" t="s">
        <v>77</v>
      </c>
      <c r="E469" s="185" t="s">
        <v>902</v>
      </c>
      <c r="F469" s="185" t="s">
        <v>903</v>
      </c>
      <c r="G469" s="172"/>
      <c r="H469" s="172"/>
      <c r="I469" s="175"/>
      <c r="J469" s="186">
        <f>BK469</f>
        <v>0</v>
      </c>
      <c r="K469" s="172"/>
      <c r="L469" s="177"/>
      <c r="M469" s="178"/>
      <c r="N469" s="179"/>
      <c r="O469" s="179"/>
      <c r="P469" s="180">
        <f>SUM(P470:P479)</f>
        <v>0</v>
      </c>
      <c r="Q469" s="179"/>
      <c r="R469" s="180">
        <f>SUM(R470:R479)</f>
        <v>1.1316399999999998</v>
      </c>
      <c r="S469" s="179"/>
      <c r="T469" s="181">
        <f>SUM(T470:T479)</f>
        <v>6.6639999999999997</v>
      </c>
      <c r="AR469" s="182" t="s">
        <v>88</v>
      </c>
      <c r="AT469" s="183" t="s">
        <v>77</v>
      </c>
      <c r="AU469" s="183" t="s">
        <v>86</v>
      </c>
      <c r="AY469" s="182" t="s">
        <v>163</v>
      </c>
      <c r="BK469" s="184">
        <f>SUM(BK470:BK479)</f>
        <v>0</v>
      </c>
    </row>
    <row r="470" spans="1:65" s="2" customFormat="1" ht="16.5" customHeight="1">
      <c r="A470" s="34"/>
      <c r="B470" s="35"/>
      <c r="C470" s="187" t="s">
        <v>920</v>
      </c>
      <c r="D470" s="187" t="s">
        <v>165</v>
      </c>
      <c r="E470" s="188" t="s">
        <v>905</v>
      </c>
      <c r="F470" s="189" t="s">
        <v>906</v>
      </c>
      <c r="G470" s="190" t="s">
        <v>175</v>
      </c>
      <c r="H470" s="191">
        <v>28</v>
      </c>
      <c r="I470" s="192"/>
      <c r="J470" s="193">
        <f t="shared" ref="J470:J479" si="50">ROUND(I470*H470,2)</f>
        <v>0</v>
      </c>
      <c r="K470" s="194"/>
      <c r="L470" s="39"/>
      <c r="M470" s="195" t="s">
        <v>1</v>
      </c>
      <c r="N470" s="196" t="s">
        <v>43</v>
      </c>
      <c r="O470" s="71"/>
      <c r="P470" s="197">
        <f t="shared" ref="P470:P479" si="51">O470*H470</f>
        <v>0</v>
      </c>
      <c r="Q470" s="197">
        <v>0</v>
      </c>
      <c r="R470" s="197">
        <f t="shared" ref="R470:R479" si="52">Q470*H470</f>
        <v>0</v>
      </c>
      <c r="S470" s="197">
        <v>0.23799999999999999</v>
      </c>
      <c r="T470" s="198">
        <f t="shared" ref="T470:T479" si="53">S470*H470</f>
        <v>6.6639999999999997</v>
      </c>
      <c r="U470" s="34"/>
      <c r="V470" s="34"/>
      <c r="W470" s="34"/>
      <c r="X470" s="34"/>
      <c r="Y470" s="34"/>
      <c r="Z470" s="34"/>
      <c r="AA470" s="34"/>
      <c r="AB470" s="34"/>
      <c r="AC470" s="34"/>
      <c r="AD470" s="34"/>
      <c r="AE470" s="34"/>
      <c r="AR470" s="199" t="s">
        <v>256</v>
      </c>
      <c r="AT470" s="199" t="s">
        <v>165</v>
      </c>
      <c r="AU470" s="199" t="s">
        <v>88</v>
      </c>
      <c r="AY470" s="17" t="s">
        <v>163</v>
      </c>
      <c r="BE470" s="200">
        <f t="shared" ref="BE470:BE479" si="54">IF(N470="základní",J470,0)</f>
        <v>0</v>
      </c>
      <c r="BF470" s="200">
        <f t="shared" ref="BF470:BF479" si="55">IF(N470="snížená",J470,0)</f>
        <v>0</v>
      </c>
      <c r="BG470" s="200">
        <f t="shared" ref="BG470:BG479" si="56">IF(N470="zákl. přenesená",J470,0)</f>
        <v>0</v>
      </c>
      <c r="BH470" s="200">
        <f t="shared" ref="BH470:BH479" si="57">IF(N470="sníž. přenesená",J470,0)</f>
        <v>0</v>
      </c>
      <c r="BI470" s="200">
        <f t="shared" ref="BI470:BI479" si="58">IF(N470="nulová",J470,0)</f>
        <v>0</v>
      </c>
      <c r="BJ470" s="17" t="s">
        <v>86</v>
      </c>
      <c r="BK470" s="200">
        <f t="shared" ref="BK470:BK479" si="59">ROUND(I470*H470,2)</f>
        <v>0</v>
      </c>
      <c r="BL470" s="17" t="s">
        <v>256</v>
      </c>
      <c r="BM470" s="199" t="s">
        <v>907</v>
      </c>
    </row>
    <row r="471" spans="1:65" s="2" customFormat="1" ht="37.9" customHeight="1">
      <c r="A471" s="34"/>
      <c r="B471" s="35"/>
      <c r="C471" s="187" t="s">
        <v>924</v>
      </c>
      <c r="D471" s="187" t="s">
        <v>165</v>
      </c>
      <c r="E471" s="188" t="s">
        <v>1592</v>
      </c>
      <c r="F471" s="189" t="s">
        <v>1593</v>
      </c>
      <c r="G471" s="190" t="s">
        <v>175</v>
      </c>
      <c r="H471" s="191">
        <v>3</v>
      </c>
      <c r="I471" s="192"/>
      <c r="J471" s="193">
        <f t="shared" si="50"/>
        <v>0</v>
      </c>
      <c r="K471" s="194"/>
      <c r="L471" s="39"/>
      <c r="M471" s="195" t="s">
        <v>1</v>
      </c>
      <c r="N471" s="196" t="s">
        <v>43</v>
      </c>
      <c r="O471" s="71"/>
      <c r="P471" s="197">
        <f t="shared" si="51"/>
        <v>0</v>
      </c>
      <c r="Q471" s="197">
        <v>2.1760000000000002E-2</v>
      </c>
      <c r="R471" s="197">
        <f t="shared" si="52"/>
        <v>6.5280000000000005E-2</v>
      </c>
      <c r="S471" s="197">
        <v>0</v>
      </c>
      <c r="T471" s="198">
        <f t="shared" si="53"/>
        <v>0</v>
      </c>
      <c r="U471" s="34"/>
      <c r="V471" s="34"/>
      <c r="W471" s="34"/>
      <c r="X471" s="34"/>
      <c r="Y471" s="34"/>
      <c r="Z471" s="34"/>
      <c r="AA471" s="34"/>
      <c r="AB471" s="34"/>
      <c r="AC471" s="34"/>
      <c r="AD471" s="34"/>
      <c r="AE471" s="34"/>
      <c r="AR471" s="199" t="s">
        <v>256</v>
      </c>
      <c r="AT471" s="199" t="s">
        <v>165</v>
      </c>
      <c r="AU471" s="199" t="s">
        <v>88</v>
      </c>
      <c r="AY471" s="17" t="s">
        <v>163</v>
      </c>
      <c r="BE471" s="200">
        <f t="shared" si="54"/>
        <v>0</v>
      </c>
      <c r="BF471" s="200">
        <f t="shared" si="55"/>
        <v>0</v>
      </c>
      <c r="BG471" s="200">
        <f t="shared" si="56"/>
        <v>0</v>
      </c>
      <c r="BH471" s="200">
        <f t="shared" si="57"/>
        <v>0</v>
      </c>
      <c r="BI471" s="200">
        <f t="shared" si="58"/>
        <v>0</v>
      </c>
      <c r="BJ471" s="17" t="s">
        <v>86</v>
      </c>
      <c r="BK471" s="200">
        <f t="shared" si="59"/>
        <v>0</v>
      </c>
      <c r="BL471" s="17" t="s">
        <v>256</v>
      </c>
      <c r="BM471" s="199" t="s">
        <v>1594</v>
      </c>
    </row>
    <row r="472" spans="1:65" s="2" customFormat="1" ht="37.9" customHeight="1">
      <c r="A472" s="34"/>
      <c r="B472" s="35"/>
      <c r="C472" s="187" t="s">
        <v>928</v>
      </c>
      <c r="D472" s="187" t="s">
        <v>165</v>
      </c>
      <c r="E472" s="188" t="s">
        <v>909</v>
      </c>
      <c r="F472" s="189" t="s">
        <v>910</v>
      </c>
      <c r="G472" s="190" t="s">
        <v>175</v>
      </c>
      <c r="H472" s="191">
        <v>5</v>
      </c>
      <c r="I472" s="192"/>
      <c r="J472" s="193">
        <f t="shared" si="50"/>
        <v>0</v>
      </c>
      <c r="K472" s="194"/>
      <c r="L472" s="39"/>
      <c r="M472" s="195" t="s">
        <v>1</v>
      </c>
      <c r="N472" s="196" t="s">
        <v>43</v>
      </c>
      <c r="O472" s="71"/>
      <c r="P472" s="197">
        <f t="shared" si="51"/>
        <v>0</v>
      </c>
      <c r="Q472" s="197">
        <v>3.1539999999999999E-2</v>
      </c>
      <c r="R472" s="197">
        <f t="shared" si="52"/>
        <v>0.15770000000000001</v>
      </c>
      <c r="S472" s="197">
        <v>0</v>
      </c>
      <c r="T472" s="198">
        <f t="shared" si="53"/>
        <v>0</v>
      </c>
      <c r="U472" s="34"/>
      <c r="V472" s="34"/>
      <c r="W472" s="34"/>
      <c r="X472" s="34"/>
      <c r="Y472" s="34"/>
      <c r="Z472" s="34"/>
      <c r="AA472" s="34"/>
      <c r="AB472" s="34"/>
      <c r="AC472" s="34"/>
      <c r="AD472" s="34"/>
      <c r="AE472" s="34"/>
      <c r="AR472" s="199" t="s">
        <v>256</v>
      </c>
      <c r="AT472" s="199" t="s">
        <v>165</v>
      </c>
      <c r="AU472" s="199" t="s">
        <v>88</v>
      </c>
      <c r="AY472" s="17" t="s">
        <v>163</v>
      </c>
      <c r="BE472" s="200">
        <f t="shared" si="54"/>
        <v>0</v>
      </c>
      <c r="BF472" s="200">
        <f t="shared" si="55"/>
        <v>0</v>
      </c>
      <c r="BG472" s="200">
        <f t="shared" si="56"/>
        <v>0</v>
      </c>
      <c r="BH472" s="200">
        <f t="shared" si="57"/>
        <v>0</v>
      </c>
      <c r="BI472" s="200">
        <f t="shared" si="58"/>
        <v>0</v>
      </c>
      <c r="BJ472" s="17" t="s">
        <v>86</v>
      </c>
      <c r="BK472" s="200">
        <f t="shared" si="59"/>
        <v>0</v>
      </c>
      <c r="BL472" s="17" t="s">
        <v>256</v>
      </c>
      <c r="BM472" s="199" t="s">
        <v>911</v>
      </c>
    </row>
    <row r="473" spans="1:65" s="2" customFormat="1" ht="37.9" customHeight="1">
      <c r="A473" s="34"/>
      <c r="B473" s="35"/>
      <c r="C473" s="187" t="s">
        <v>932</v>
      </c>
      <c r="D473" s="187" t="s">
        <v>165</v>
      </c>
      <c r="E473" s="188" t="s">
        <v>913</v>
      </c>
      <c r="F473" s="189" t="s">
        <v>914</v>
      </c>
      <c r="G473" s="190" t="s">
        <v>175</v>
      </c>
      <c r="H473" s="191">
        <v>10</v>
      </c>
      <c r="I473" s="192"/>
      <c r="J473" s="193">
        <f t="shared" si="50"/>
        <v>0</v>
      </c>
      <c r="K473" s="194"/>
      <c r="L473" s="39"/>
      <c r="M473" s="195" t="s">
        <v>1</v>
      </c>
      <c r="N473" s="196" t="s">
        <v>43</v>
      </c>
      <c r="O473" s="71"/>
      <c r="P473" s="197">
        <f t="shared" si="51"/>
        <v>0</v>
      </c>
      <c r="Q473" s="197">
        <v>4.1320000000000003E-2</v>
      </c>
      <c r="R473" s="197">
        <f t="shared" si="52"/>
        <v>0.41320000000000001</v>
      </c>
      <c r="S473" s="197">
        <v>0</v>
      </c>
      <c r="T473" s="198">
        <f t="shared" si="53"/>
        <v>0</v>
      </c>
      <c r="U473" s="34"/>
      <c r="V473" s="34"/>
      <c r="W473" s="34"/>
      <c r="X473" s="34"/>
      <c r="Y473" s="34"/>
      <c r="Z473" s="34"/>
      <c r="AA473" s="34"/>
      <c r="AB473" s="34"/>
      <c r="AC473" s="34"/>
      <c r="AD473" s="34"/>
      <c r="AE473" s="34"/>
      <c r="AR473" s="199" t="s">
        <v>256</v>
      </c>
      <c r="AT473" s="199" t="s">
        <v>165</v>
      </c>
      <c r="AU473" s="199" t="s">
        <v>88</v>
      </c>
      <c r="AY473" s="17" t="s">
        <v>163</v>
      </c>
      <c r="BE473" s="200">
        <f t="shared" si="54"/>
        <v>0</v>
      </c>
      <c r="BF473" s="200">
        <f t="shared" si="55"/>
        <v>0</v>
      </c>
      <c r="BG473" s="200">
        <f t="shared" si="56"/>
        <v>0</v>
      </c>
      <c r="BH473" s="200">
        <f t="shared" si="57"/>
        <v>0</v>
      </c>
      <c r="BI473" s="200">
        <f t="shared" si="58"/>
        <v>0</v>
      </c>
      <c r="BJ473" s="17" t="s">
        <v>86</v>
      </c>
      <c r="BK473" s="200">
        <f t="shared" si="59"/>
        <v>0</v>
      </c>
      <c r="BL473" s="17" t="s">
        <v>256</v>
      </c>
      <c r="BM473" s="199" t="s">
        <v>915</v>
      </c>
    </row>
    <row r="474" spans="1:65" s="2" customFormat="1" ht="37.9" customHeight="1">
      <c r="A474" s="34"/>
      <c r="B474" s="35"/>
      <c r="C474" s="187" t="s">
        <v>936</v>
      </c>
      <c r="D474" s="187" t="s">
        <v>165</v>
      </c>
      <c r="E474" s="188" t="s">
        <v>917</v>
      </c>
      <c r="F474" s="189" t="s">
        <v>918</v>
      </c>
      <c r="G474" s="190" t="s">
        <v>175</v>
      </c>
      <c r="H474" s="191">
        <v>4</v>
      </c>
      <c r="I474" s="192"/>
      <c r="J474" s="193">
        <f t="shared" si="50"/>
        <v>0</v>
      </c>
      <c r="K474" s="194"/>
      <c r="L474" s="39"/>
      <c r="M474" s="195" t="s">
        <v>1</v>
      </c>
      <c r="N474" s="196" t="s">
        <v>43</v>
      </c>
      <c r="O474" s="71"/>
      <c r="P474" s="197">
        <f t="shared" si="51"/>
        <v>0</v>
      </c>
      <c r="Q474" s="197">
        <v>5.0709999999999998E-2</v>
      </c>
      <c r="R474" s="197">
        <f t="shared" si="52"/>
        <v>0.20283999999999999</v>
      </c>
      <c r="S474" s="197">
        <v>0</v>
      </c>
      <c r="T474" s="198">
        <f t="shared" si="53"/>
        <v>0</v>
      </c>
      <c r="U474" s="34"/>
      <c r="V474" s="34"/>
      <c r="W474" s="34"/>
      <c r="X474" s="34"/>
      <c r="Y474" s="34"/>
      <c r="Z474" s="34"/>
      <c r="AA474" s="34"/>
      <c r="AB474" s="34"/>
      <c r="AC474" s="34"/>
      <c r="AD474" s="34"/>
      <c r="AE474" s="34"/>
      <c r="AR474" s="199" t="s">
        <v>256</v>
      </c>
      <c r="AT474" s="199" t="s">
        <v>165</v>
      </c>
      <c r="AU474" s="199" t="s">
        <v>88</v>
      </c>
      <c r="AY474" s="17" t="s">
        <v>163</v>
      </c>
      <c r="BE474" s="200">
        <f t="shared" si="54"/>
        <v>0</v>
      </c>
      <c r="BF474" s="200">
        <f t="shared" si="55"/>
        <v>0</v>
      </c>
      <c r="BG474" s="200">
        <f t="shared" si="56"/>
        <v>0</v>
      </c>
      <c r="BH474" s="200">
        <f t="shared" si="57"/>
        <v>0</v>
      </c>
      <c r="BI474" s="200">
        <f t="shared" si="58"/>
        <v>0</v>
      </c>
      <c r="BJ474" s="17" t="s">
        <v>86</v>
      </c>
      <c r="BK474" s="200">
        <f t="shared" si="59"/>
        <v>0</v>
      </c>
      <c r="BL474" s="17" t="s">
        <v>256</v>
      </c>
      <c r="BM474" s="199" t="s">
        <v>919</v>
      </c>
    </row>
    <row r="475" spans="1:65" s="2" customFormat="1" ht="37.9" customHeight="1">
      <c r="A475" s="34"/>
      <c r="B475" s="35"/>
      <c r="C475" s="187" t="s">
        <v>942</v>
      </c>
      <c r="D475" s="187" t="s">
        <v>165</v>
      </c>
      <c r="E475" s="188" t="s">
        <v>921</v>
      </c>
      <c r="F475" s="189" t="s">
        <v>922</v>
      </c>
      <c r="G475" s="190" t="s">
        <v>175</v>
      </c>
      <c r="H475" s="191">
        <v>4</v>
      </c>
      <c r="I475" s="192"/>
      <c r="J475" s="193">
        <f t="shared" si="50"/>
        <v>0</v>
      </c>
      <c r="K475" s="194"/>
      <c r="L475" s="39"/>
      <c r="M475" s="195" t="s">
        <v>1</v>
      </c>
      <c r="N475" s="196" t="s">
        <v>43</v>
      </c>
      <c r="O475" s="71"/>
      <c r="P475" s="197">
        <f t="shared" si="51"/>
        <v>0</v>
      </c>
      <c r="Q475" s="197">
        <v>6.6879999999999995E-2</v>
      </c>
      <c r="R475" s="197">
        <f t="shared" si="52"/>
        <v>0.26751999999999998</v>
      </c>
      <c r="S475" s="197">
        <v>0</v>
      </c>
      <c r="T475" s="198">
        <f t="shared" si="53"/>
        <v>0</v>
      </c>
      <c r="U475" s="34"/>
      <c r="V475" s="34"/>
      <c r="W475" s="34"/>
      <c r="X475" s="34"/>
      <c r="Y475" s="34"/>
      <c r="Z475" s="34"/>
      <c r="AA475" s="34"/>
      <c r="AB475" s="34"/>
      <c r="AC475" s="34"/>
      <c r="AD475" s="34"/>
      <c r="AE475" s="34"/>
      <c r="AR475" s="199" t="s">
        <v>256</v>
      </c>
      <c r="AT475" s="199" t="s">
        <v>165</v>
      </c>
      <c r="AU475" s="199" t="s">
        <v>88</v>
      </c>
      <c r="AY475" s="17" t="s">
        <v>163</v>
      </c>
      <c r="BE475" s="200">
        <f t="shared" si="54"/>
        <v>0</v>
      </c>
      <c r="BF475" s="200">
        <f t="shared" si="55"/>
        <v>0</v>
      </c>
      <c r="BG475" s="200">
        <f t="shared" si="56"/>
        <v>0</v>
      </c>
      <c r="BH475" s="200">
        <f t="shared" si="57"/>
        <v>0</v>
      </c>
      <c r="BI475" s="200">
        <f t="shared" si="58"/>
        <v>0</v>
      </c>
      <c r="BJ475" s="17" t="s">
        <v>86</v>
      </c>
      <c r="BK475" s="200">
        <f t="shared" si="59"/>
        <v>0</v>
      </c>
      <c r="BL475" s="17" t="s">
        <v>256</v>
      </c>
      <c r="BM475" s="199" t="s">
        <v>923</v>
      </c>
    </row>
    <row r="476" spans="1:65" s="2" customFormat="1" ht="21.75" customHeight="1">
      <c r="A476" s="34"/>
      <c r="B476" s="35"/>
      <c r="C476" s="187" t="s">
        <v>946</v>
      </c>
      <c r="D476" s="187" t="s">
        <v>165</v>
      </c>
      <c r="E476" s="188" t="s">
        <v>925</v>
      </c>
      <c r="F476" s="189" t="s">
        <v>926</v>
      </c>
      <c r="G476" s="190" t="s">
        <v>175</v>
      </c>
      <c r="H476" s="191">
        <v>1</v>
      </c>
      <c r="I476" s="192"/>
      <c r="J476" s="193">
        <f t="shared" si="50"/>
        <v>0</v>
      </c>
      <c r="K476" s="194"/>
      <c r="L476" s="39"/>
      <c r="M476" s="195" t="s">
        <v>1</v>
      </c>
      <c r="N476" s="196" t="s">
        <v>43</v>
      </c>
      <c r="O476" s="71"/>
      <c r="P476" s="197">
        <f t="shared" si="51"/>
        <v>0</v>
      </c>
      <c r="Q476" s="197">
        <v>2.5100000000000001E-2</v>
      </c>
      <c r="R476" s="197">
        <f t="shared" si="52"/>
        <v>2.5100000000000001E-2</v>
      </c>
      <c r="S476" s="197">
        <v>0</v>
      </c>
      <c r="T476" s="198">
        <f t="shared" si="53"/>
        <v>0</v>
      </c>
      <c r="U476" s="34"/>
      <c r="V476" s="34"/>
      <c r="W476" s="34"/>
      <c r="X476" s="34"/>
      <c r="Y476" s="34"/>
      <c r="Z476" s="34"/>
      <c r="AA476" s="34"/>
      <c r="AB476" s="34"/>
      <c r="AC476" s="34"/>
      <c r="AD476" s="34"/>
      <c r="AE476" s="34"/>
      <c r="AR476" s="199" t="s">
        <v>256</v>
      </c>
      <c r="AT476" s="199" t="s">
        <v>165</v>
      </c>
      <c r="AU476" s="199" t="s">
        <v>88</v>
      </c>
      <c r="AY476" s="17" t="s">
        <v>163</v>
      </c>
      <c r="BE476" s="200">
        <f t="shared" si="54"/>
        <v>0</v>
      </c>
      <c r="BF476" s="200">
        <f t="shared" si="55"/>
        <v>0</v>
      </c>
      <c r="BG476" s="200">
        <f t="shared" si="56"/>
        <v>0</v>
      </c>
      <c r="BH476" s="200">
        <f t="shared" si="57"/>
        <v>0</v>
      </c>
      <c r="BI476" s="200">
        <f t="shared" si="58"/>
        <v>0</v>
      </c>
      <c r="BJ476" s="17" t="s">
        <v>86</v>
      </c>
      <c r="BK476" s="200">
        <f t="shared" si="59"/>
        <v>0</v>
      </c>
      <c r="BL476" s="17" t="s">
        <v>256</v>
      </c>
      <c r="BM476" s="199" t="s">
        <v>927</v>
      </c>
    </row>
    <row r="477" spans="1:65" s="2" customFormat="1" ht="16.5" customHeight="1">
      <c r="A477" s="34"/>
      <c r="B477" s="35"/>
      <c r="C477" s="187" t="s">
        <v>950</v>
      </c>
      <c r="D477" s="187" t="s">
        <v>165</v>
      </c>
      <c r="E477" s="188" t="s">
        <v>929</v>
      </c>
      <c r="F477" s="189" t="s">
        <v>930</v>
      </c>
      <c r="G477" s="190" t="s">
        <v>175</v>
      </c>
      <c r="H477" s="191">
        <v>27</v>
      </c>
      <c r="I477" s="192"/>
      <c r="J477" s="193">
        <f t="shared" si="50"/>
        <v>0</v>
      </c>
      <c r="K477" s="194"/>
      <c r="L477" s="39"/>
      <c r="M477" s="195" t="s">
        <v>1</v>
      </c>
      <c r="N477" s="196" t="s">
        <v>43</v>
      </c>
      <c r="O477" s="71"/>
      <c r="P477" s="197">
        <f t="shared" si="51"/>
        <v>0</v>
      </c>
      <c r="Q477" s="197">
        <v>0</v>
      </c>
      <c r="R477" s="197">
        <f t="shared" si="52"/>
        <v>0</v>
      </c>
      <c r="S477" s="197">
        <v>0</v>
      </c>
      <c r="T477" s="198">
        <f t="shared" si="53"/>
        <v>0</v>
      </c>
      <c r="U477" s="34"/>
      <c r="V477" s="34"/>
      <c r="W477" s="34"/>
      <c r="X477" s="34"/>
      <c r="Y477" s="34"/>
      <c r="Z477" s="34"/>
      <c r="AA477" s="34"/>
      <c r="AB477" s="34"/>
      <c r="AC477" s="34"/>
      <c r="AD477" s="34"/>
      <c r="AE477" s="34"/>
      <c r="AR477" s="199" t="s">
        <v>169</v>
      </c>
      <c r="AT477" s="199" t="s">
        <v>165</v>
      </c>
      <c r="AU477" s="199" t="s">
        <v>88</v>
      </c>
      <c r="AY477" s="17" t="s">
        <v>163</v>
      </c>
      <c r="BE477" s="200">
        <f t="shared" si="54"/>
        <v>0</v>
      </c>
      <c r="BF477" s="200">
        <f t="shared" si="55"/>
        <v>0</v>
      </c>
      <c r="BG477" s="200">
        <f t="shared" si="56"/>
        <v>0</v>
      </c>
      <c r="BH477" s="200">
        <f t="shared" si="57"/>
        <v>0</v>
      </c>
      <c r="BI477" s="200">
        <f t="shared" si="58"/>
        <v>0</v>
      </c>
      <c r="BJ477" s="17" t="s">
        <v>86</v>
      </c>
      <c r="BK477" s="200">
        <f t="shared" si="59"/>
        <v>0</v>
      </c>
      <c r="BL477" s="17" t="s">
        <v>169</v>
      </c>
      <c r="BM477" s="199" t="s">
        <v>931</v>
      </c>
    </row>
    <row r="478" spans="1:65" s="2" customFormat="1" ht="24.2" customHeight="1">
      <c r="A478" s="34"/>
      <c r="B478" s="35"/>
      <c r="C478" s="187" t="s">
        <v>954</v>
      </c>
      <c r="D478" s="187" t="s">
        <v>165</v>
      </c>
      <c r="E478" s="188" t="s">
        <v>933</v>
      </c>
      <c r="F478" s="189" t="s">
        <v>934</v>
      </c>
      <c r="G478" s="190" t="s">
        <v>477</v>
      </c>
      <c r="H478" s="191">
        <v>6.6639999999999997</v>
      </c>
      <c r="I478" s="192"/>
      <c r="J478" s="193">
        <f t="shared" si="50"/>
        <v>0</v>
      </c>
      <c r="K478" s="194"/>
      <c r="L478" s="39"/>
      <c r="M478" s="195" t="s">
        <v>1</v>
      </c>
      <c r="N478" s="196" t="s">
        <v>43</v>
      </c>
      <c r="O478" s="71"/>
      <c r="P478" s="197">
        <f t="shared" si="51"/>
        <v>0</v>
      </c>
      <c r="Q478" s="197">
        <v>0</v>
      </c>
      <c r="R478" s="197">
        <f t="shared" si="52"/>
        <v>0</v>
      </c>
      <c r="S478" s="197">
        <v>0</v>
      </c>
      <c r="T478" s="198">
        <f t="shared" si="53"/>
        <v>0</v>
      </c>
      <c r="U478" s="34"/>
      <c r="V478" s="34"/>
      <c r="W478" s="34"/>
      <c r="X478" s="34"/>
      <c r="Y478" s="34"/>
      <c r="Z478" s="34"/>
      <c r="AA478" s="34"/>
      <c r="AB478" s="34"/>
      <c r="AC478" s="34"/>
      <c r="AD478" s="34"/>
      <c r="AE478" s="34"/>
      <c r="AR478" s="199" t="s">
        <v>256</v>
      </c>
      <c r="AT478" s="199" t="s">
        <v>165</v>
      </c>
      <c r="AU478" s="199" t="s">
        <v>88</v>
      </c>
      <c r="AY478" s="17" t="s">
        <v>163</v>
      </c>
      <c r="BE478" s="200">
        <f t="shared" si="54"/>
        <v>0</v>
      </c>
      <c r="BF478" s="200">
        <f t="shared" si="55"/>
        <v>0</v>
      </c>
      <c r="BG478" s="200">
        <f t="shared" si="56"/>
        <v>0</v>
      </c>
      <c r="BH478" s="200">
        <f t="shared" si="57"/>
        <v>0</v>
      </c>
      <c r="BI478" s="200">
        <f t="shared" si="58"/>
        <v>0</v>
      </c>
      <c r="BJ478" s="17" t="s">
        <v>86</v>
      </c>
      <c r="BK478" s="200">
        <f t="shared" si="59"/>
        <v>0</v>
      </c>
      <c r="BL478" s="17" t="s">
        <v>256</v>
      </c>
      <c r="BM478" s="199" t="s">
        <v>935</v>
      </c>
    </row>
    <row r="479" spans="1:65" s="2" customFormat="1" ht="24.2" customHeight="1">
      <c r="A479" s="34"/>
      <c r="B479" s="35"/>
      <c r="C479" s="187" t="s">
        <v>960</v>
      </c>
      <c r="D479" s="187" t="s">
        <v>165</v>
      </c>
      <c r="E479" s="188" t="s">
        <v>1595</v>
      </c>
      <c r="F479" s="189" t="s">
        <v>1596</v>
      </c>
      <c r="G479" s="190" t="s">
        <v>537</v>
      </c>
      <c r="H479" s="239"/>
      <c r="I479" s="192"/>
      <c r="J479" s="193">
        <f t="shared" si="50"/>
        <v>0</v>
      </c>
      <c r="K479" s="194"/>
      <c r="L479" s="39"/>
      <c r="M479" s="195" t="s">
        <v>1</v>
      </c>
      <c r="N479" s="196" t="s">
        <v>43</v>
      </c>
      <c r="O479" s="71"/>
      <c r="P479" s="197">
        <f t="shared" si="51"/>
        <v>0</v>
      </c>
      <c r="Q479" s="197">
        <v>0</v>
      </c>
      <c r="R479" s="197">
        <f t="shared" si="52"/>
        <v>0</v>
      </c>
      <c r="S479" s="197">
        <v>0</v>
      </c>
      <c r="T479" s="198">
        <f t="shared" si="53"/>
        <v>0</v>
      </c>
      <c r="U479" s="34"/>
      <c r="V479" s="34"/>
      <c r="W479" s="34"/>
      <c r="X479" s="34"/>
      <c r="Y479" s="34"/>
      <c r="Z479" s="34"/>
      <c r="AA479" s="34"/>
      <c r="AB479" s="34"/>
      <c r="AC479" s="34"/>
      <c r="AD479" s="34"/>
      <c r="AE479" s="34"/>
      <c r="AR479" s="199" t="s">
        <v>256</v>
      </c>
      <c r="AT479" s="199" t="s">
        <v>165</v>
      </c>
      <c r="AU479" s="199" t="s">
        <v>88</v>
      </c>
      <c r="AY479" s="17" t="s">
        <v>163</v>
      </c>
      <c r="BE479" s="200">
        <f t="shared" si="54"/>
        <v>0</v>
      </c>
      <c r="BF479" s="200">
        <f t="shared" si="55"/>
        <v>0</v>
      </c>
      <c r="BG479" s="200">
        <f t="shared" si="56"/>
        <v>0</v>
      </c>
      <c r="BH479" s="200">
        <f t="shared" si="57"/>
        <v>0</v>
      </c>
      <c r="BI479" s="200">
        <f t="shared" si="58"/>
        <v>0</v>
      </c>
      <c r="BJ479" s="17" t="s">
        <v>86</v>
      </c>
      <c r="BK479" s="200">
        <f t="shared" si="59"/>
        <v>0</v>
      </c>
      <c r="BL479" s="17" t="s">
        <v>256</v>
      </c>
      <c r="BM479" s="199" t="s">
        <v>1597</v>
      </c>
    </row>
    <row r="480" spans="1:65" s="12" customFormat="1" ht="22.9" customHeight="1">
      <c r="B480" s="171"/>
      <c r="C480" s="172"/>
      <c r="D480" s="173" t="s">
        <v>77</v>
      </c>
      <c r="E480" s="185" t="s">
        <v>940</v>
      </c>
      <c r="F480" s="185" t="s">
        <v>941</v>
      </c>
      <c r="G480" s="172"/>
      <c r="H480" s="172"/>
      <c r="I480" s="175"/>
      <c r="J480" s="186">
        <f>BK480</f>
        <v>0</v>
      </c>
      <c r="K480" s="172"/>
      <c r="L480" s="177"/>
      <c r="M480" s="178"/>
      <c r="N480" s="179"/>
      <c r="O480" s="179"/>
      <c r="P480" s="180">
        <f>SUM(P481:P484)</f>
        <v>0</v>
      </c>
      <c r="Q480" s="179"/>
      <c r="R480" s="180">
        <f>SUM(R481:R484)</f>
        <v>0</v>
      </c>
      <c r="S480" s="179"/>
      <c r="T480" s="181">
        <f>SUM(T481:T484)</f>
        <v>0</v>
      </c>
      <c r="AR480" s="182" t="s">
        <v>88</v>
      </c>
      <c r="AT480" s="183" t="s">
        <v>77</v>
      </c>
      <c r="AU480" s="183" t="s">
        <v>86</v>
      </c>
      <c r="AY480" s="182" t="s">
        <v>163</v>
      </c>
      <c r="BK480" s="184">
        <f>SUM(BK481:BK484)</f>
        <v>0</v>
      </c>
    </row>
    <row r="481" spans="1:65" s="2" customFormat="1" ht="16.5" customHeight="1">
      <c r="A481" s="34"/>
      <c r="B481" s="35"/>
      <c r="C481" s="187" t="s">
        <v>965</v>
      </c>
      <c r="D481" s="187" t="s">
        <v>165</v>
      </c>
      <c r="E481" s="188" t="s">
        <v>943</v>
      </c>
      <c r="F481" s="189" t="s">
        <v>944</v>
      </c>
      <c r="G481" s="190" t="s">
        <v>827</v>
      </c>
      <c r="H481" s="191">
        <v>24</v>
      </c>
      <c r="I481" s="192"/>
      <c r="J481" s="193">
        <f>ROUND(I481*H481,2)</f>
        <v>0</v>
      </c>
      <c r="K481" s="194"/>
      <c r="L481" s="39"/>
      <c r="M481" s="195" t="s">
        <v>1</v>
      </c>
      <c r="N481" s="196" t="s">
        <v>43</v>
      </c>
      <c r="O481" s="71"/>
      <c r="P481" s="197">
        <f>O481*H481</f>
        <v>0</v>
      </c>
      <c r="Q481" s="197">
        <v>0</v>
      </c>
      <c r="R481" s="197">
        <f>Q481*H481</f>
        <v>0</v>
      </c>
      <c r="S481" s="197">
        <v>0</v>
      </c>
      <c r="T481" s="198">
        <f>S481*H481</f>
        <v>0</v>
      </c>
      <c r="U481" s="34"/>
      <c r="V481" s="34"/>
      <c r="W481" s="34"/>
      <c r="X481" s="34"/>
      <c r="Y481" s="34"/>
      <c r="Z481" s="34"/>
      <c r="AA481" s="34"/>
      <c r="AB481" s="34"/>
      <c r="AC481" s="34"/>
      <c r="AD481" s="34"/>
      <c r="AE481" s="34"/>
      <c r="AR481" s="199" t="s">
        <v>256</v>
      </c>
      <c r="AT481" s="199" t="s">
        <v>165</v>
      </c>
      <c r="AU481" s="199" t="s">
        <v>88</v>
      </c>
      <c r="AY481" s="17" t="s">
        <v>163</v>
      </c>
      <c r="BE481" s="200">
        <f>IF(N481="základní",J481,0)</f>
        <v>0</v>
      </c>
      <c r="BF481" s="200">
        <f>IF(N481="snížená",J481,0)</f>
        <v>0</v>
      </c>
      <c r="BG481" s="200">
        <f>IF(N481="zákl. přenesená",J481,0)</f>
        <v>0</v>
      </c>
      <c r="BH481" s="200">
        <f>IF(N481="sníž. přenesená",J481,0)</f>
        <v>0</v>
      </c>
      <c r="BI481" s="200">
        <f>IF(N481="nulová",J481,0)</f>
        <v>0</v>
      </c>
      <c r="BJ481" s="17" t="s">
        <v>86</v>
      </c>
      <c r="BK481" s="200">
        <f>ROUND(I481*H481,2)</f>
        <v>0</v>
      </c>
      <c r="BL481" s="17" t="s">
        <v>256</v>
      </c>
      <c r="BM481" s="199" t="s">
        <v>945</v>
      </c>
    </row>
    <row r="482" spans="1:65" s="2" customFormat="1" ht="16.5" customHeight="1">
      <c r="A482" s="34"/>
      <c r="B482" s="35"/>
      <c r="C482" s="187" t="s">
        <v>969</v>
      </c>
      <c r="D482" s="187" t="s">
        <v>165</v>
      </c>
      <c r="E482" s="188" t="s">
        <v>947</v>
      </c>
      <c r="F482" s="189" t="s">
        <v>948</v>
      </c>
      <c r="G482" s="190" t="s">
        <v>827</v>
      </c>
      <c r="H482" s="191">
        <v>16</v>
      </c>
      <c r="I482" s="192"/>
      <c r="J482" s="193">
        <f>ROUND(I482*H482,2)</f>
        <v>0</v>
      </c>
      <c r="K482" s="194"/>
      <c r="L482" s="39"/>
      <c r="M482" s="195" t="s">
        <v>1</v>
      </c>
      <c r="N482" s="196" t="s">
        <v>43</v>
      </c>
      <c r="O482" s="71"/>
      <c r="P482" s="197">
        <f>O482*H482</f>
        <v>0</v>
      </c>
      <c r="Q482" s="197">
        <v>0</v>
      </c>
      <c r="R482" s="197">
        <f>Q482*H482</f>
        <v>0</v>
      </c>
      <c r="S482" s="197">
        <v>0</v>
      </c>
      <c r="T482" s="198">
        <f>S482*H482</f>
        <v>0</v>
      </c>
      <c r="U482" s="34"/>
      <c r="V482" s="34"/>
      <c r="W482" s="34"/>
      <c r="X482" s="34"/>
      <c r="Y482" s="34"/>
      <c r="Z482" s="34"/>
      <c r="AA482" s="34"/>
      <c r="AB482" s="34"/>
      <c r="AC482" s="34"/>
      <c r="AD482" s="34"/>
      <c r="AE482" s="34"/>
      <c r="AR482" s="199" t="s">
        <v>256</v>
      </c>
      <c r="AT482" s="199" t="s">
        <v>165</v>
      </c>
      <c r="AU482" s="199" t="s">
        <v>88</v>
      </c>
      <c r="AY482" s="17" t="s">
        <v>163</v>
      </c>
      <c r="BE482" s="200">
        <f>IF(N482="základní",J482,0)</f>
        <v>0</v>
      </c>
      <c r="BF482" s="200">
        <f>IF(N482="snížená",J482,0)</f>
        <v>0</v>
      </c>
      <c r="BG482" s="200">
        <f>IF(N482="zákl. přenesená",J482,0)</f>
        <v>0</v>
      </c>
      <c r="BH482" s="200">
        <f>IF(N482="sníž. přenesená",J482,0)</f>
        <v>0</v>
      </c>
      <c r="BI482" s="200">
        <f>IF(N482="nulová",J482,0)</f>
        <v>0</v>
      </c>
      <c r="BJ482" s="17" t="s">
        <v>86</v>
      </c>
      <c r="BK482" s="200">
        <f>ROUND(I482*H482,2)</f>
        <v>0</v>
      </c>
      <c r="BL482" s="17" t="s">
        <v>256</v>
      </c>
      <c r="BM482" s="199" t="s">
        <v>949</v>
      </c>
    </row>
    <row r="483" spans="1:65" s="2" customFormat="1" ht="16.5" customHeight="1">
      <c r="A483" s="34"/>
      <c r="B483" s="35"/>
      <c r="C483" s="187" t="s">
        <v>973</v>
      </c>
      <c r="D483" s="187" t="s">
        <v>165</v>
      </c>
      <c r="E483" s="188" t="s">
        <v>951</v>
      </c>
      <c r="F483" s="189" t="s">
        <v>952</v>
      </c>
      <c r="G483" s="190" t="s">
        <v>827</v>
      </c>
      <c r="H483" s="191">
        <v>8</v>
      </c>
      <c r="I483" s="192"/>
      <c r="J483" s="193">
        <f>ROUND(I483*H483,2)</f>
        <v>0</v>
      </c>
      <c r="K483" s="194"/>
      <c r="L483" s="39"/>
      <c r="M483" s="195" t="s">
        <v>1</v>
      </c>
      <c r="N483" s="196" t="s">
        <v>43</v>
      </c>
      <c r="O483" s="71"/>
      <c r="P483" s="197">
        <f>O483*H483</f>
        <v>0</v>
      </c>
      <c r="Q483" s="197">
        <v>0</v>
      </c>
      <c r="R483" s="197">
        <f>Q483*H483</f>
        <v>0</v>
      </c>
      <c r="S483" s="197">
        <v>0</v>
      </c>
      <c r="T483" s="198">
        <f>S483*H483</f>
        <v>0</v>
      </c>
      <c r="U483" s="34"/>
      <c r="V483" s="34"/>
      <c r="W483" s="34"/>
      <c r="X483" s="34"/>
      <c r="Y483" s="34"/>
      <c r="Z483" s="34"/>
      <c r="AA483" s="34"/>
      <c r="AB483" s="34"/>
      <c r="AC483" s="34"/>
      <c r="AD483" s="34"/>
      <c r="AE483" s="34"/>
      <c r="AR483" s="199" t="s">
        <v>256</v>
      </c>
      <c r="AT483" s="199" t="s">
        <v>165</v>
      </c>
      <c r="AU483" s="199" t="s">
        <v>88</v>
      </c>
      <c r="AY483" s="17" t="s">
        <v>163</v>
      </c>
      <c r="BE483" s="200">
        <f>IF(N483="základní",J483,0)</f>
        <v>0</v>
      </c>
      <c r="BF483" s="200">
        <f>IF(N483="snížená",J483,0)</f>
        <v>0</v>
      </c>
      <c r="BG483" s="200">
        <f>IF(N483="zákl. přenesená",J483,0)</f>
        <v>0</v>
      </c>
      <c r="BH483" s="200">
        <f>IF(N483="sníž. přenesená",J483,0)</f>
        <v>0</v>
      </c>
      <c r="BI483" s="200">
        <f>IF(N483="nulová",J483,0)</f>
        <v>0</v>
      </c>
      <c r="BJ483" s="17" t="s">
        <v>86</v>
      </c>
      <c r="BK483" s="200">
        <f>ROUND(I483*H483,2)</f>
        <v>0</v>
      </c>
      <c r="BL483" s="17" t="s">
        <v>256</v>
      </c>
      <c r="BM483" s="199" t="s">
        <v>953</v>
      </c>
    </row>
    <row r="484" spans="1:65" s="2" customFormat="1" ht="24.2" customHeight="1">
      <c r="A484" s="34"/>
      <c r="B484" s="35"/>
      <c r="C484" s="187" t="s">
        <v>978</v>
      </c>
      <c r="D484" s="187" t="s">
        <v>165</v>
      </c>
      <c r="E484" s="188" t="s">
        <v>955</v>
      </c>
      <c r="F484" s="189" t="s">
        <v>956</v>
      </c>
      <c r="G484" s="190" t="s">
        <v>550</v>
      </c>
      <c r="H484" s="191">
        <v>1</v>
      </c>
      <c r="I484" s="192"/>
      <c r="J484" s="193">
        <f>ROUND(I484*H484,2)</f>
        <v>0</v>
      </c>
      <c r="K484" s="194"/>
      <c r="L484" s="39"/>
      <c r="M484" s="195" t="s">
        <v>1</v>
      </c>
      <c r="N484" s="196" t="s">
        <v>43</v>
      </c>
      <c r="O484" s="71"/>
      <c r="P484" s="197">
        <f>O484*H484</f>
        <v>0</v>
      </c>
      <c r="Q484" s="197">
        <v>0</v>
      </c>
      <c r="R484" s="197">
        <f>Q484*H484</f>
        <v>0</v>
      </c>
      <c r="S484" s="197">
        <v>0</v>
      </c>
      <c r="T484" s="198">
        <f>S484*H484</f>
        <v>0</v>
      </c>
      <c r="U484" s="34"/>
      <c r="V484" s="34"/>
      <c r="W484" s="34"/>
      <c r="X484" s="34"/>
      <c r="Y484" s="34"/>
      <c r="Z484" s="34"/>
      <c r="AA484" s="34"/>
      <c r="AB484" s="34"/>
      <c r="AC484" s="34"/>
      <c r="AD484" s="34"/>
      <c r="AE484" s="34"/>
      <c r="AR484" s="199" t="s">
        <v>256</v>
      </c>
      <c r="AT484" s="199" t="s">
        <v>165</v>
      </c>
      <c r="AU484" s="199" t="s">
        <v>88</v>
      </c>
      <c r="AY484" s="17" t="s">
        <v>163</v>
      </c>
      <c r="BE484" s="200">
        <f>IF(N484="základní",J484,0)</f>
        <v>0</v>
      </c>
      <c r="BF484" s="200">
        <f>IF(N484="snížená",J484,0)</f>
        <v>0</v>
      </c>
      <c r="BG484" s="200">
        <f>IF(N484="zákl. přenesená",J484,0)</f>
        <v>0</v>
      </c>
      <c r="BH484" s="200">
        <f>IF(N484="sníž. přenesená",J484,0)</f>
        <v>0</v>
      </c>
      <c r="BI484" s="200">
        <f>IF(N484="nulová",J484,0)</f>
        <v>0</v>
      </c>
      <c r="BJ484" s="17" t="s">
        <v>86</v>
      </c>
      <c r="BK484" s="200">
        <f>ROUND(I484*H484,2)</f>
        <v>0</v>
      </c>
      <c r="BL484" s="17" t="s">
        <v>256</v>
      </c>
      <c r="BM484" s="199" t="s">
        <v>957</v>
      </c>
    </row>
    <row r="485" spans="1:65" s="12" customFormat="1" ht="22.9" customHeight="1">
      <c r="B485" s="171"/>
      <c r="C485" s="172"/>
      <c r="D485" s="173" t="s">
        <v>77</v>
      </c>
      <c r="E485" s="185" t="s">
        <v>958</v>
      </c>
      <c r="F485" s="185" t="s">
        <v>959</v>
      </c>
      <c r="G485" s="172"/>
      <c r="H485" s="172"/>
      <c r="I485" s="175"/>
      <c r="J485" s="186">
        <f>BK485</f>
        <v>0</v>
      </c>
      <c r="K485" s="172"/>
      <c r="L485" s="177"/>
      <c r="M485" s="178"/>
      <c r="N485" s="179"/>
      <c r="O485" s="179"/>
      <c r="P485" s="180">
        <f>SUM(P486:P502)</f>
        <v>0</v>
      </c>
      <c r="Q485" s="179"/>
      <c r="R485" s="180">
        <f>SUM(R486:R502)</f>
        <v>5.8227244000000002</v>
      </c>
      <c r="S485" s="179"/>
      <c r="T485" s="181">
        <f>SUM(T486:T502)</f>
        <v>0.19354500000000002</v>
      </c>
      <c r="AR485" s="182" t="s">
        <v>88</v>
      </c>
      <c r="AT485" s="183" t="s">
        <v>77</v>
      </c>
      <c r="AU485" s="183" t="s">
        <v>86</v>
      </c>
      <c r="AY485" s="182" t="s">
        <v>163</v>
      </c>
      <c r="BK485" s="184">
        <f>SUM(BK486:BK502)</f>
        <v>0</v>
      </c>
    </row>
    <row r="486" spans="1:65" s="2" customFormat="1" ht="24.2" customHeight="1">
      <c r="A486" s="34"/>
      <c r="B486" s="35"/>
      <c r="C486" s="187" t="s">
        <v>983</v>
      </c>
      <c r="D486" s="187" t="s">
        <v>165</v>
      </c>
      <c r="E486" s="188" t="s">
        <v>961</v>
      </c>
      <c r="F486" s="189" t="s">
        <v>962</v>
      </c>
      <c r="G486" s="190" t="s">
        <v>168</v>
      </c>
      <c r="H486" s="191">
        <v>11.22</v>
      </c>
      <c r="I486" s="192"/>
      <c r="J486" s="193">
        <f>ROUND(I486*H486,2)</f>
        <v>0</v>
      </c>
      <c r="K486" s="194"/>
      <c r="L486" s="39"/>
      <c r="M486" s="195" t="s">
        <v>1</v>
      </c>
      <c r="N486" s="196" t="s">
        <v>43</v>
      </c>
      <c r="O486" s="71"/>
      <c r="P486" s="197">
        <f>O486*H486</f>
        <v>0</v>
      </c>
      <c r="Q486" s="197">
        <v>1.1820000000000001E-2</v>
      </c>
      <c r="R486" s="197">
        <f>Q486*H486</f>
        <v>0.13262040000000003</v>
      </c>
      <c r="S486" s="197">
        <v>0</v>
      </c>
      <c r="T486" s="198">
        <f>S486*H486</f>
        <v>0</v>
      </c>
      <c r="U486" s="34"/>
      <c r="V486" s="34"/>
      <c r="W486" s="34"/>
      <c r="X486" s="34"/>
      <c r="Y486" s="34"/>
      <c r="Z486" s="34"/>
      <c r="AA486" s="34"/>
      <c r="AB486" s="34"/>
      <c r="AC486" s="34"/>
      <c r="AD486" s="34"/>
      <c r="AE486" s="34"/>
      <c r="AR486" s="199" t="s">
        <v>256</v>
      </c>
      <c r="AT486" s="199" t="s">
        <v>165</v>
      </c>
      <c r="AU486" s="199" t="s">
        <v>88</v>
      </c>
      <c r="AY486" s="17" t="s">
        <v>163</v>
      </c>
      <c r="BE486" s="200">
        <f>IF(N486="základní",J486,0)</f>
        <v>0</v>
      </c>
      <c r="BF486" s="200">
        <f>IF(N486="snížená",J486,0)</f>
        <v>0</v>
      </c>
      <c r="BG486" s="200">
        <f>IF(N486="zákl. přenesená",J486,0)</f>
        <v>0</v>
      </c>
      <c r="BH486" s="200">
        <f>IF(N486="sníž. přenesená",J486,0)</f>
        <v>0</v>
      </c>
      <c r="BI486" s="200">
        <f>IF(N486="nulová",J486,0)</f>
        <v>0</v>
      </c>
      <c r="BJ486" s="17" t="s">
        <v>86</v>
      </c>
      <c r="BK486" s="200">
        <f>ROUND(I486*H486,2)</f>
        <v>0</v>
      </c>
      <c r="BL486" s="17" t="s">
        <v>256</v>
      </c>
      <c r="BM486" s="199" t="s">
        <v>963</v>
      </c>
    </row>
    <row r="487" spans="1:65" s="13" customFormat="1" ht="11.25">
      <c r="B487" s="201"/>
      <c r="C487" s="202"/>
      <c r="D487" s="203" t="s">
        <v>171</v>
      </c>
      <c r="E487" s="204" t="s">
        <v>1</v>
      </c>
      <c r="F487" s="205" t="s">
        <v>964</v>
      </c>
      <c r="G487" s="202"/>
      <c r="H487" s="206">
        <v>11.22</v>
      </c>
      <c r="I487" s="207"/>
      <c r="J487" s="202"/>
      <c r="K487" s="202"/>
      <c r="L487" s="208"/>
      <c r="M487" s="209"/>
      <c r="N487" s="210"/>
      <c r="O487" s="210"/>
      <c r="P487" s="210"/>
      <c r="Q487" s="210"/>
      <c r="R487" s="210"/>
      <c r="S487" s="210"/>
      <c r="T487" s="211"/>
      <c r="AT487" s="212" t="s">
        <v>171</v>
      </c>
      <c r="AU487" s="212" t="s">
        <v>88</v>
      </c>
      <c r="AV487" s="13" t="s">
        <v>88</v>
      </c>
      <c r="AW487" s="13" t="s">
        <v>34</v>
      </c>
      <c r="AX487" s="13" t="s">
        <v>86</v>
      </c>
      <c r="AY487" s="212" t="s">
        <v>163</v>
      </c>
    </row>
    <row r="488" spans="1:65" s="2" customFormat="1" ht="24.2" customHeight="1">
      <c r="A488" s="34"/>
      <c r="B488" s="35"/>
      <c r="C488" s="187" t="s">
        <v>988</v>
      </c>
      <c r="D488" s="187" t="s">
        <v>165</v>
      </c>
      <c r="E488" s="188" t="s">
        <v>966</v>
      </c>
      <c r="F488" s="189" t="s">
        <v>967</v>
      </c>
      <c r="G488" s="190" t="s">
        <v>168</v>
      </c>
      <c r="H488" s="191">
        <v>11.22</v>
      </c>
      <c r="I488" s="192"/>
      <c r="J488" s="193">
        <f>ROUND(I488*H488,2)</f>
        <v>0</v>
      </c>
      <c r="K488" s="194"/>
      <c r="L488" s="39"/>
      <c r="M488" s="195" t="s">
        <v>1</v>
      </c>
      <c r="N488" s="196" t="s">
        <v>43</v>
      </c>
      <c r="O488" s="71"/>
      <c r="P488" s="197">
        <f>O488*H488</f>
        <v>0</v>
      </c>
      <c r="Q488" s="197">
        <v>0</v>
      </c>
      <c r="R488" s="197">
        <f>Q488*H488</f>
        <v>0</v>
      </c>
      <c r="S488" s="197">
        <v>1.7250000000000001E-2</v>
      </c>
      <c r="T488" s="198">
        <f>S488*H488</f>
        <v>0.19354500000000002</v>
      </c>
      <c r="U488" s="34"/>
      <c r="V488" s="34"/>
      <c r="W488" s="34"/>
      <c r="X488" s="34"/>
      <c r="Y488" s="34"/>
      <c r="Z488" s="34"/>
      <c r="AA488" s="34"/>
      <c r="AB488" s="34"/>
      <c r="AC488" s="34"/>
      <c r="AD488" s="34"/>
      <c r="AE488" s="34"/>
      <c r="AR488" s="199" t="s">
        <v>256</v>
      </c>
      <c r="AT488" s="199" t="s">
        <v>165</v>
      </c>
      <c r="AU488" s="199" t="s">
        <v>88</v>
      </c>
      <c r="AY488" s="17" t="s">
        <v>163</v>
      </c>
      <c r="BE488" s="200">
        <f>IF(N488="základní",J488,0)</f>
        <v>0</v>
      </c>
      <c r="BF488" s="200">
        <f>IF(N488="snížená",J488,0)</f>
        <v>0</v>
      </c>
      <c r="BG488" s="200">
        <f>IF(N488="zákl. přenesená",J488,0)</f>
        <v>0</v>
      </c>
      <c r="BH488" s="200">
        <f>IF(N488="sníž. přenesená",J488,0)</f>
        <v>0</v>
      </c>
      <c r="BI488" s="200">
        <f>IF(N488="nulová",J488,0)</f>
        <v>0</v>
      </c>
      <c r="BJ488" s="17" t="s">
        <v>86</v>
      </c>
      <c r="BK488" s="200">
        <f>ROUND(I488*H488,2)</f>
        <v>0</v>
      </c>
      <c r="BL488" s="17" t="s">
        <v>256</v>
      </c>
      <c r="BM488" s="199" t="s">
        <v>1598</v>
      </c>
    </row>
    <row r="489" spans="1:65" s="2" customFormat="1" ht="16.5" customHeight="1">
      <c r="A489" s="34"/>
      <c r="B489" s="35"/>
      <c r="C489" s="187" t="s">
        <v>993</v>
      </c>
      <c r="D489" s="187" t="s">
        <v>165</v>
      </c>
      <c r="E489" s="188" t="s">
        <v>970</v>
      </c>
      <c r="F489" s="189" t="s">
        <v>971</v>
      </c>
      <c r="G489" s="190" t="s">
        <v>175</v>
      </c>
      <c r="H489" s="191">
        <v>1</v>
      </c>
      <c r="I489" s="192"/>
      <c r="J489" s="193">
        <f>ROUND(I489*H489,2)</f>
        <v>0</v>
      </c>
      <c r="K489" s="194"/>
      <c r="L489" s="39"/>
      <c r="M489" s="195" t="s">
        <v>1</v>
      </c>
      <c r="N489" s="196" t="s">
        <v>43</v>
      </c>
      <c r="O489" s="71"/>
      <c r="P489" s="197">
        <f>O489*H489</f>
        <v>0</v>
      </c>
      <c r="Q489" s="197">
        <v>2.2000000000000001E-4</v>
      </c>
      <c r="R489" s="197">
        <f>Q489*H489</f>
        <v>2.2000000000000001E-4</v>
      </c>
      <c r="S489" s="197">
        <v>0</v>
      </c>
      <c r="T489" s="198">
        <f>S489*H489</f>
        <v>0</v>
      </c>
      <c r="U489" s="34"/>
      <c r="V489" s="34"/>
      <c r="W489" s="34"/>
      <c r="X489" s="34"/>
      <c r="Y489" s="34"/>
      <c r="Z489" s="34"/>
      <c r="AA489" s="34"/>
      <c r="AB489" s="34"/>
      <c r="AC489" s="34"/>
      <c r="AD489" s="34"/>
      <c r="AE489" s="34"/>
      <c r="AR489" s="199" t="s">
        <v>256</v>
      </c>
      <c r="AT489" s="199" t="s">
        <v>165</v>
      </c>
      <c r="AU489" s="199" t="s">
        <v>88</v>
      </c>
      <c r="AY489" s="17" t="s">
        <v>163</v>
      </c>
      <c r="BE489" s="200">
        <f>IF(N489="základní",J489,0)</f>
        <v>0</v>
      </c>
      <c r="BF489" s="200">
        <f>IF(N489="snížená",J489,0)</f>
        <v>0</v>
      </c>
      <c r="BG489" s="200">
        <f>IF(N489="zákl. přenesená",J489,0)</f>
        <v>0</v>
      </c>
      <c r="BH489" s="200">
        <f>IF(N489="sníž. přenesená",J489,0)</f>
        <v>0</v>
      </c>
      <c r="BI489" s="200">
        <f>IF(N489="nulová",J489,0)</f>
        <v>0</v>
      </c>
      <c r="BJ489" s="17" t="s">
        <v>86</v>
      </c>
      <c r="BK489" s="200">
        <f>ROUND(I489*H489,2)</f>
        <v>0</v>
      </c>
      <c r="BL489" s="17" t="s">
        <v>256</v>
      </c>
      <c r="BM489" s="199" t="s">
        <v>972</v>
      </c>
    </row>
    <row r="490" spans="1:65" s="2" customFormat="1" ht="33" customHeight="1">
      <c r="A490" s="34"/>
      <c r="B490" s="35"/>
      <c r="C490" s="213" t="s">
        <v>998</v>
      </c>
      <c r="D490" s="213" t="s">
        <v>186</v>
      </c>
      <c r="E490" s="214" t="s">
        <v>974</v>
      </c>
      <c r="F490" s="215" t="s">
        <v>975</v>
      </c>
      <c r="G490" s="216" t="s">
        <v>175</v>
      </c>
      <c r="H490" s="217">
        <v>1</v>
      </c>
      <c r="I490" s="218"/>
      <c r="J490" s="219">
        <f>ROUND(I490*H490,2)</f>
        <v>0</v>
      </c>
      <c r="K490" s="220"/>
      <c r="L490" s="221"/>
      <c r="M490" s="222" t="s">
        <v>1</v>
      </c>
      <c r="N490" s="223" t="s">
        <v>43</v>
      </c>
      <c r="O490" s="71"/>
      <c r="P490" s="197">
        <f>O490*H490</f>
        <v>0</v>
      </c>
      <c r="Q490" s="197">
        <v>1.272E-2</v>
      </c>
      <c r="R490" s="197">
        <f>Q490*H490</f>
        <v>1.272E-2</v>
      </c>
      <c r="S490" s="197">
        <v>0</v>
      </c>
      <c r="T490" s="198">
        <f>S490*H490</f>
        <v>0</v>
      </c>
      <c r="U490" s="34"/>
      <c r="V490" s="34"/>
      <c r="W490" s="34"/>
      <c r="X490" s="34"/>
      <c r="Y490" s="34"/>
      <c r="Z490" s="34"/>
      <c r="AA490" s="34"/>
      <c r="AB490" s="34"/>
      <c r="AC490" s="34"/>
      <c r="AD490" s="34"/>
      <c r="AE490" s="34"/>
      <c r="AR490" s="199" t="s">
        <v>366</v>
      </c>
      <c r="AT490" s="199" t="s">
        <v>186</v>
      </c>
      <c r="AU490" s="199" t="s">
        <v>88</v>
      </c>
      <c r="AY490" s="17" t="s">
        <v>163</v>
      </c>
      <c r="BE490" s="200">
        <f>IF(N490="základní",J490,0)</f>
        <v>0</v>
      </c>
      <c r="BF490" s="200">
        <f>IF(N490="snížená",J490,0)</f>
        <v>0</v>
      </c>
      <c r="BG490" s="200">
        <f>IF(N490="zákl. přenesená",J490,0)</f>
        <v>0</v>
      </c>
      <c r="BH490" s="200">
        <f>IF(N490="sníž. přenesená",J490,0)</f>
        <v>0</v>
      </c>
      <c r="BI490" s="200">
        <f>IF(N490="nulová",J490,0)</f>
        <v>0</v>
      </c>
      <c r="BJ490" s="17" t="s">
        <v>86</v>
      </c>
      <c r="BK490" s="200">
        <f>ROUND(I490*H490,2)</f>
        <v>0</v>
      </c>
      <c r="BL490" s="17" t="s">
        <v>256</v>
      </c>
      <c r="BM490" s="199" t="s">
        <v>976</v>
      </c>
    </row>
    <row r="491" spans="1:65" s="2" customFormat="1" ht="19.5">
      <c r="A491" s="34"/>
      <c r="B491" s="35"/>
      <c r="C491" s="36"/>
      <c r="D491" s="203" t="s">
        <v>191</v>
      </c>
      <c r="E491" s="36"/>
      <c r="F491" s="224" t="s">
        <v>977</v>
      </c>
      <c r="G491" s="36"/>
      <c r="H491" s="36"/>
      <c r="I491" s="225"/>
      <c r="J491" s="36"/>
      <c r="K491" s="36"/>
      <c r="L491" s="39"/>
      <c r="M491" s="226"/>
      <c r="N491" s="227"/>
      <c r="O491" s="71"/>
      <c r="P491" s="71"/>
      <c r="Q491" s="71"/>
      <c r="R491" s="71"/>
      <c r="S491" s="71"/>
      <c r="T491" s="72"/>
      <c r="U491" s="34"/>
      <c r="V491" s="34"/>
      <c r="W491" s="34"/>
      <c r="X491" s="34"/>
      <c r="Y491" s="34"/>
      <c r="Z491" s="34"/>
      <c r="AA491" s="34"/>
      <c r="AB491" s="34"/>
      <c r="AC491" s="34"/>
      <c r="AD491" s="34"/>
      <c r="AE491" s="34"/>
      <c r="AT491" s="17" t="s">
        <v>191</v>
      </c>
      <c r="AU491" s="17" t="s">
        <v>88</v>
      </c>
    </row>
    <row r="492" spans="1:65" s="2" customFormat="1" ht="24.2" customHeight="1">
      <c r="A492" s="34"/>
      <c r="B492" s="35"/>
      <c r="C492" s="187" t="s">
        <v>1003</v>
      </c>
      <c r="D492" s="187" t="s">
        <v>165</v>
      </c>
      <c r="E492" s="188" t="s">
        <v>979</v>
      </c>
      <c r="F492" s="189" t="s">
        <v>980</v>
      </c>
      <c r="G492" s="190" t="s">
        <v>168</v>
      </c>
      <c r="H492" s="191">
        <v>359.7</v>
      </c>
      <c r="I492" s="192"/>
      <c r="J492" s="193">
        <f>ROUND(I492*H492,2)</f>
        <v>0</v>
      </c>
      <c r="K492" s="194"/>
      <c r="L492" s="39"/>
      <c r="M492" s="195" t="s">
        <v>1</v>
      </c>
      <c r="N492" s="196" t="s">
        <v>43</v>
      </c>
      <c r="O492" s="71"/>
      <c r="P492" s="197">
        <f>O492*H492</f>
        <v>0</v>
      </c>
      <c r="Q492" s="197">
        <v>1.217E-2</v>
      </c>
      <c r="R492" s="197">
        <f>Q492*H492</f>
        <v>4.3775490000000001</v>
      </c>
      <c r="S492" s="197">
        <v>0</v>
      </c>
      <c r="T492" s="198">
        <f>S492*H492</f>
        <v>0</v>
      </c>
      <c r="U492" s="34"/>
      <c r="V492" s="34"/>
      <c r="W492" s="34"/>
      <c r="X492" s="34"/>
      <c r="Y492" s="34"/>
      <c r="Z492" s="34"/>
      <c r="AA492" s="34"/>
      <c r="AB492" s="34"/>
      <c r="AC492" s="34"/>
      <c r="AD492" s="34"/>
      <c r="AE492" s="34"/>
      <c r="AR492" s="199" t="s">
        <v>256</v>
      </c>
      <c r="AT492" s="199" t="s">
        <v>165</v>
      </c>
      <c r="AU492" s="199" t="s">
        <v>88</v>
      </c>
      <c r="AY492" s="17" t="s">
        <v>163</v>
      </c>
      <c r="BE492" s="200">
        <f>IF(N492="základní",J492,0)</f>
        <v>0</v>
      </c>
      <c r="BF492" s="200">
        <f>IF(N492="snížená",J492,0)</f>
        <v>0</v>
      </c>
      <c r="BG492" s="200">
        <f>IF(N492="zákl. přenesená",J492,0)</f>
        <v>0</v>
      </c>
      <c r="BH492" s="200">
        <f>IF(N492="sníž. přenesená",J492,0)</f>
        <v>0</v>
      </c>
      <c r="BI492" s="200">
        <f>IF(N492="nulová",J492,0)</f>
        <v>0</v>
      </c>
      <c r="BJ492" s="17" t="s">
        <v>86</v>
      </c>
      <c r="BK492" s="200">
        <f>ROUND(I492*H492,2)</f>
        <v>0</v>
      </c>
      <c r="BL492" s="17" t="s">
        <v>256</v>
      </c>
      <c r="BM492" s="199" t="s">
        <v>981</v>
      </c>
    </row>
    <row r="493" spans="1:65" s="13" customFormat="1" ht="22.5">
      <c r="B493" s="201"/>
      <c r="C493" s="202"/>
      <c r="D493" s="203" t="s">
        <v>171</v>
      </c>
      <c r="E493" s="204" t="s">
        <v>1</v>
      </c>
      <c r="F493" s="205" t="s">
        <v>1599</v>
      </c>
      <c r="G493" s="202"/>
      <c r="H493" s="206">
        <v>359.7</v>
      </c>
      <c r="I493" s="207"/>
      <c r="J493" s="202"/>
      <c r="K493" s="202"/>
      <c r="L493" s="208"/>
      <c r="M493" s="209"/>
      <c r="N493" s="210"/>
      <c r="O493" s="210"/>
      <c r="P493" s="210"/>
      <c r="Q493" s="210"/>
      <c r="R493" s="210"/>
      <c r="S493" s="210"/>
      <c r="T493" s="211"/>
      <c r="AT493" s="212" t="s">
        <v>171</v>
      </c>
      <c r="AU493" s="212" t="s">
        <v>88</v>
      </c>
      <c r="AV493" s="13" t="s">
        <v>88</v>
      </c>
      <c r="AW493" s="13" t="s">
        <v>34</v>
      </c>
      <c r="AX493" s="13" t="s">
        <v>86</v>
      </c>
      <c r="AY493" s="212" t="s">
        <v>163</v>
      </c>
    </row>
    <row r="494" spans="1:65" s="2" customFormat="1" ht="24.2" customHeight="1">
      <c r="A494" s="34"/>
      <c r="B494" s="35"/>
      <c r="C494" s="187" t="s">
        <v>1007</v>
      </c>
      <c r="D494" s="187" t="s">
        <v>165</v>
      </c>
      <c r="E494" s="188" t="s">
        <v>984</v>
      </c>
      <c r="F494" s="189" t="s">
        <v>985</v>
      </c>
      <c r="G494" s="190" t="s">
        <v>168</v>
      </c>
      <c r="H494" s="191">
        <v>45.6</v>
      </c>
      <c r="I494" s="192"/>
      <c r="J494" s="193">
        <f>ROUND(I494*H494,2)</f>
        <v>0</v>
      </c>
      <c r="K494" s="194"/>
      <c r="L494" s="39"/>
      <c r="M494" s="195" t="s">
        <v>1</v>
      </c>
      <c r="N494" s="196" t="s">
        <v>43</v>
      </c>
      <c r="O494" s="71"/>
      <c r="P494" s="197">
        <f>O494*H494</f>
        <v>0</v>
      </c>
      <c r="Q494" s="197">
        <v>1.18E-2</v>
      </c>
      <c r="R494" s="197">
        <f>Q494*H494</f>
        <v>0.53808</v>
      </c>
      <c r="S494" s="197">
        <v>0</v>
      </c>
      <c r="T494" s="198">
        <f>S494*H494</f>
        <v>0</v>
      </c>
      <c r="U494" s="34"/>
      <c r="V494" s="34"/>
      <c r="W494" s="34"/>
      <c r="X494" s="34"/>
      <c r="Y494" s="34"/>
      <c r="Z494" s="34"/>
      <c r="AA494" s="34"/>
      <c r="AB494" s="34"/>
      <c r="AC494" s="34"/>
      <c r="AD494" s="34"/>
      <c r="AE494" s="34"/>
      <c r="AR494" s="199" t="s">
        <v>256</v>
      </c>
      <c r="AT494" s="199" t="s">
        <v>165</v>
      </c>
      <c r="AU494" s="199" t="s">
        <v>88</v>
      </c>
      <c r="AY494" s="17" t="s">
        <v>163</v>
      </c>
      <c r="BE494" s="200">
        <f>IF(N494="základní",J494,0)</f>
        <v>0</v>
      </c>
      <c r="BF494" s="200">
        <f>IF(N494="snížená",J494,0)</f>
        <v>0</v>
      </c>
      <c r="BG494" s="200">
        <f>IF(N494="zákl. přenesená",J494,0)</f>
        <v>0</v>
      </c>
      <c r="BH494" s="200">
        <f>IF(N494="sníž. přenesená",J494,0)</f>
        <v>0</v>
      </c>
      <c r="BI494" s="200">
        <f>IF(N494="nulová",J494,0)</f>
        <v>0</v>
      </c>
      <c r="BJ494" s="17" t="s">
        <v>86</v>
      </c>
      <c r="BK494" s="200">
        <f>ROUND(I494*H494,2)</f>
        <v>0</v>
      </c>
      <c r="BL494" s="17" t="s">
        <v>256</v>
      </c>
      <c r="BM494" s="199" t="s">
        <v>986</v>
      </c>
    </row>
    <row r="495" spans="1:65" s="13" customFormat="1" ht="11.25">
      <c r="B495" s="201"/>
      <c r="C495" s="202"/>
      <c r="D495" s="203" t="s">
        <v>171</v>
      </c>
      <c r="E495" s="204" t="s">
        <v>1</v>
      </c>
      <c r="F495" s="205" t="s">
        <v>1600</v>
      </c>
      <c r="G495" s="202"/>
      <c r="H495" s="206">
        <v>45.6</v>
      </c>
      <c r="I495" s="207"/>
      <c r="J495" s="202"/>
      <c r="K495" s="202"/>
      <c r="L495" s="208"/>
      <c r="M495" s="209"/>
      <c r="N495" s="210"/>
      <c r="O495" s="210"/>
      <c r="P495" s="210"/>
      <c r="Q495" s="210"/>
      <c r="R495" s="210"/>
      <c r="S495" s="210"/>
      <c r="T495" s="211"/>
      <c r="AT495" s="212" t="s">
        <v>171</v>
      </c>
      <c r="AU495" s="212" t="s">
        <v>88</v>
      </c>
      <c r="AV495" s="13" t="s">
        <v>88</v>
      </c>
      <c r="AW495" s="13" t="s">
        <v>34</v>
      </c>
      <c r="AX495" s="13" t="s">
        <v>86</v>
      </c>
      <c r="AY495" s="212" t="s">
        <v>163</v>
      </c>
    </row>
    <row r="496" spans="1:65" s="2" customFormat="1" ht="16.5" customHeight="1">
      <c r="A496" s="34"/>
      <c r="B496" s="35"/>
      <c r="C496" s="187" t="s">
        <v>1013</v>
      </c>
      <c r="D496" s="187" t="s">
        <v>165</v>
      </c>
      <c r="E496" s="188" t="s">
        <v>989</v>
      </c>
      <c r="F496" s="189" t="s">
        <v>990</v>
      </c>
      <c r="G496" s="190" t="s">
        <v>168</v>
      </c>
      <c r="H496" s="191">
        <v>405.3</v>
      </c>
      <c r="I496" s="192"/>
      <c r="J496" s="193">
        <f>ROUND(I496*H496,2)</f>
        <v>0</v>
      </c>
      <c r="K496" s="194"/>
      <c r="L496" s="39"/>
      <c r="M496" s="195" t="s">
        <v>1</v>
      </c>
      <c r="N496" s="196" t="s">
        <v>43</v>
      </c>
      <c r="O496" s="71"/>
      <c r="P496" s="197">
        <f>O496*H496</f>
        <v>0</v>
      </c>
      <c r="Q496" s="197">
        <v>1E-4</v>
      </c>
      <c r="R496" s="197">
        <f>Q496*H496</f>
        <v>4.0530000000000004E-2</v>
      </c>
      <c r="S496" s="197">
        <v>0</v>
      </c>
      <c r="T496" s="198">
        <f>S496*H496</f>
        <v>0</v>
      </c>
      <c r="U496" s="34"/>
      <c r="V496" s="34"/>
      <c r="W496" s="34"/>
      <c r="X496" s="34"/>
      <c r="Y496" s="34"/>
      <c r="Z496" s="34"/>
      <c r="AA496" s="34"/>
      <c r="AB496" s="34"/>
      <c r="AC496" s="34"/>
      <c r="AD496" s="34"/>
      <c r="AE496" s="34"/>
      <c r="AR496" s="199" t="s">
        <v>256</v>
      </c>
      <c r="AT496" s="199" t="s">
        <v>165</v>
      </c>
      <c r="AU496" s="199" t="s">
        <v>88</v>
      </c>
      <c r="AY496" s="17" t="s">
        <v>163</v>
      </c>
      <c r="BE496" s="200">
        <f>IF(N496="základní",J496,0)</f>
        <v>0</v>
      </c>
      <c r="BF496" s="200">
        <f>IF(N496="snížená",J496,0)</f>
        <v>0</v>
      </c>
      <c r="BG496" s="200">
        <f>IF(N496="zákl. přenesená",J496,0)</f>
        <v>0</v>
      </c>
      <c r="BH496" s="200">
        <f>IF(N496="sníž. přenesená",J496,0)</f>
        <v>0</v>
      </c>
      <c r="BI496" s="200">
        <f>IF(N496="nulová",J496,0)</f>
        <v>0</v>
      </c>
      <c r="BJ496" s="17" t="s">
        <v>86</v>
      </c>
      <c r="BK496" s="200">
        <f>ROUND(I496*H496,2)</f>
        <v>0</v>
      </c>
      <c r="BL496" s="17" t="s">
        <v>256</v>
      </c>
      <c r="BM496" s="199" t="s">
        <v>991</v>
      </c>
    </row>
    <row r="497" spans="1:65" s="13" customFormat="1" ht="11.25">
      <c r="B497" s="201"/>
      <c r="C497" s="202"/>
      <c r="D497" s="203" t="s">
        <v>171</v>
      </c>
      <c r="E497" s="204" t="s">
        <v>1</v>
      </c>
      <c r="F497" s="205" t="s">
        <v>1601</v>
      </c>
      <c r="G497" s="202"/>
      <c r="H497" s="206">
        <v>405.3</v>
      </c>
      <c r="I497" s="207"/>
      <c r="J497" s="202"/>
      <c r="K497" s="202"/>
      <c r="L497" s="208"/>
      <c r="M497" s="209"/>
      <c r="N497" s="210"/>
      <c r="O497" s="210"/>
      <c r="P497" s="210"/>
      <c r="Q497" s="210"/>
      <c r="R497" s="210"/>
      <c r="S497" s="210"/>
      <c r="T497" s="211"/>
      <c r="AT497" s="212" t="s">
        <v>171</v>
      </c>
      <c r="AU497" s="212" t="s">
        <v>88</v>
      </c>
      <c r="AV497" s="13" t="s">
        <v>88</v>
      </c>
      <c r="AW497" s="13" t="s">
        <v>34</v>
      </c>
      <c r="AX497" s="13" t="s">
        <v>86</v>
      </c>
      <c r="AY497" s="212" t="s">
        <v>163</v>
      </c>
    </row>
    <row r="498" spans="1:65" s="2" customFormat="1" ht="33" customHeight="1">
      <c r="A498" s="34"/>
      <c r="B498" s="35"/>
      <c r="C498" s="187" t="s">
        <v>1017</v>
      </c>
      <c r="D498" s="187" t="s">
        <v>165</v>
      </c>
      <c r="E498" s="188" t="s">
        <v>994</v>
      </c>
      <c r="F498" s="189" t="s">
        <v>995</v>
      </c>
      <c r="G498" s="190" t="s">
        <v>168</v>
      </c>
      <c r="H498" s="191">
        <v>59.5</v>
      </c>
      <c r="I498" s="192"/>
      <c r="J498" s="193">
        <f>ROUND(I498*H498,2)</f>
        <v>0</v>
      </c>
      <c r="K498" s="194"/>
      <c r="L498" s="39"/>
      <c r="M498" s="195" t="s">
        <v>1</v>
      </c>
      <c r="N498" s="196" t="s">
        <v>43</v>
      </c>
      <c r="O498" s="71"/>
      <c r="P498" s="197">
        <f>O498*H498</f>
        <v>0</v>
      </c>
      <c r="Q498" s="197">
        <v>1.17E-3</v>
      </c>
      <c r="R498" s="197">
        <f>Q498*H498</f>
        <v>6.9614999999999996E-2</v>
      </c>
      <c r="S498" s="197">
        <v>0</v>
      </c>
      <c r="T498" s="198">
        <f>S498*H498</f>
        <v>0</v>
      </c>
      <c r="U498" s="34"/>
      <c r="V498" s="34"/>
      <c r="W498" s="34"/>
      <c r="X498" s="34"/>
      <c r="Y498" s="34"/>
      <c r="Z498" s="34"/>
      <c r="AA498" s="34"/>
      <c r="AB498" s="34"/>
      <c r="AC498" s="34"/>
      <c r="AD498" s="34"/>
      <c r="AE498" s="34"/>
      <c r="AR498" s="199" t="s">
        <v>256</v>
      </c>
      <c r="AT498" s="199" t="s">
        <v>165</v>
      </c>
      <c r="AU498" s="199" t="s">
        <v>88</v>
      </c>
      <c r="AY498" s="17" t="s">
        <v>163</v>
      </c>
      <c r="BE498" s="200">
        <f>IF(N498="základní",J498,0)</f>
        <v>0</v>
      </c>
      <c r="BF498" s="200">
        <f>IF(N498="snížená",J498,0)</f>
        <v>0</v>
      </c>
      <c r="BG498" s="200">
        <f>IF(N498="zákl. přenesená",J498,0)</f>
        <v>0</v>
      </c>
      <c r="BH498" s="200">
        <f>IF(N498="sníž. přenesená",J498,0)</f>
        <v>0</v>
      </c>
      <c r="BI498" s="200">
        <f>IF(N498="nulová",J498,0)</f>
        <v>0</v>
      </c>
      <c r="BJ498" s="17" t="s">
        <v>86</v>
      </c>
      <c r="BK498" s="200">
        <f>ROUND(I498*H498,2)</f>
        <v>0</v>
      </c>
      <c r="BL498" s="17" t="s">
        <v>256</v>
      </c>
      <c r="BM498" s="199" t="s">
        <v>996</v>
      </c>
    </row>
    <row r="499" spans="1:65" s="2" customFormat="1" ht="24.2" customHeight="1">
      <c r="A499" s="34"/>
      <c r="B499" s="35"/>
      <c r="C499" s="213" t="s">
        <v>1022</v>
      </c>
      <c r="D499" s="213" t="s">
        <v>186</v>
      </c>
      <c r="E499" s="214" t="s">
        <v>999</v>
      </c>
      <c r="F499" s="215" t="s">
        <v>1000</v>
      </c>
      <c r="G499" s="216" t="s">
        <v>168</v>
      </c>
      <c r="H499" s="217">
        <v>65.45</v>
      </c>
      <c r="I499" s="218"/>
      <c r="J499" s="219">
        <f>ROUND(I499*H499,2)</f>
        <v>0</v>
      </c>
      <c r="K499" s="220"/>
      <c r="L499" s="221"/>
      <c r="M499" s="222" t="s">
        <v>1</v>
      </c>
      <c r="N499" s="223" t="s">
        <v>43</v>
      </c>
      <c r="O499" s="71"/>
      <c r="P499" s="197">
        <f>O499*H499</f>
        <v>0</v>
      </c>
      <c r="Q499" s="197">
        <v>8.0000000000000002E-3</v>
      </c>
      <c r="R499" s="197">
        <f>Q499*H499</f>
        <v>0.52360000000000007</v>
      </c>
      <c r="S499" s="197">
        <v>0</v>
      </c>
      <c r="T499" s="198">
        <f>S499*H499</f>
        <v>0</v>
      </c>
      <c r="U499" s="34"/>
      <c r="V499" s="34"/>
      <c r="W499" s="34"/>
      <c r="X499" s="34"/>
      <c r="Y499" s="34"/>
      <c r="Z499" s="34"/>
      <c r="AA499" s="34"/>
      <c r="AB499" s="34"/>
      <c r="AC499" s="34"/>
      <c r="AD499" s="34"/>
      <c r="AE499" s="34"/>
      <c r="AR499" s="199" t="s">
        <v>366</v>
      </c>
      <c r="AT499" s="199" t="s">
        <v>186</v>
      </c>
      <c r="AU499" s="199" t="s">
        <v>88</v>
      </c>
      <c r="AY499" s="17" t="s">
        <v>163</v>
      </c>
      <c r="BE499" s="200">
        <f>IF(N499="základní",J499,0)</f>
        <v>0</v>
      </c>
      <c r="BF499" s="200">
        <f>IF(N499="snížená",J499,0)</f>
        <v>0</v>
      </c>
      <c r="BG499" s="200">
        <f>IF(N499="zákl. přenesená",J499,0)</f>
        <v>0</v>
      </c>
      <c r="BH499" s="200">
        <f>IF(N499="sníž. přenesená",J499,0)</f>
        <v>0</v>
      </c>
      <c r="BI499" s="200">
        <f>IF(N499="nulová",J499,0)</f>
        <v>0</v>
      </c>
      <c r="BJ499" s="17" t="s">
        <v>86</v>
      </c>
      <c r="BK499" s="200">
        <f>ROUND(I499*H499,2)</f>
        <v>0</v>
      </c>
      <c r="BL499" s="17" t="s">
        <v>256</v>
      </c>
      <c r="BM499" s="199" t="s">
        <v>1001</v>
      </c>
    </row>
    <row r="500" spans="1:65" s="13" customFormat="1" ht="11.25">
      <c r="B500" s="201"/>
      <c r="C500" s="202"/>
      <c r="D500" s="203" t="s">
        <v>171</v>
      </c>
      <c r="E500" s="202"/>
      <c r="F500" s="205" t="s">
        <v>1602</v>
      </c>
      <c r="G500" s="202"/>
      <c r="H500" s="206">
        <v>65.45</v>
      </c>
      <c r="I500" s="207"/>
      <c r="J500" s="202"/>
      <c r="K500" s="202"/>
      <c r="L500" s="208"/>
      <c r="M500" s="209"/>
      <c r="N500" s="210"/>
      <c r="O500" s="210"/>
      <c r="P500" s="210"/>
      <c r="Q500" s="210"/>
      <c r="R500" s="210"/>
      <c r="S500" s="210"/>
      <c r="T500" s="211"/>
      <c r="AT500" s="212" t="s">
        <v>171</v>
      </c>
      <c r="AU500" s="212" t="s">
        <v>88</v>
      </c>
      <c r="AV500" s="13" t="s">
        <v>88</v>
      </c>
      <c r="AW500" s="13" t="s">
        <v>4</v>
      </c>
      <c r="AX500" s="13" t="s">
        <v>86</v>
      </c>
      <c r="AY500" s="212" t="s">
        <v>163</v>
      </c>
    </row>
    <row r="501" spans="1:65" s="2" customFormat="1" ht="24.2" customHeight="1">
      <c r="A501" s="34"/>
      <c r="B501" s="35"/>
      <c r="C501" s="187" t="s">
        <v>1026</v>
      </c>
      <c r="D501" s="187" t="s">
        <v>165</v>
      </c>
      <c r="E501" s="188" t="s">
        <v>1004</v>
      </c>
      <c r="F501" s="189" t="s">
        <v>1005</v>
      </c>
      <c r="G501" s="190" t="s">
        <v>259</v>
      </c>
      <c r="H501" s="191">
        <v>491.5</v>
      </c>
      <c r="I501" s="192"/>
      <c r="J501" s="193">
        <f>ROUND(I501*H501,2)</f>
        <v>0</v>
      </c>
      <c r="K501" s="194"/>
      <c r="L501" s="39"/>
      <c r="M501" s="195" t="s">
        <v>1</v>
      </c>
      <c r="N501" s="196" t="s">
        <v>43</v>
      </c>
      <c r="O501" s="71"/>
      <c r="P501" s="197">
        <f>O501*H501</f>
        <v>0</v>
      </c>
      <c r="Q501" s="197">
        <v>2.5999999999999998E-4</v>
      </c>
      <c r="R501" s="197">
        <f>Q501*H501</f>
        <v>0.12778999999999999</v>
      </c>
      <c r="S501" s="197">
        <v>0</v>
      </c>
      <c r="T501" s="198">
        <f>S501*H501</f>
        <v>0</v>
      </c>
      <c r="U501" s="34"/>
      <c r="V501" s="34"/>
      <c r="W501" s="34"/>
      <c r="X501" s="34"/>
      <c r="Y501" s="34"/>
      <c r="Z501" s="34"/>
      <c r="AA501" s="34"/>
      <c r="AB501" s="34"/>
      <c r="AC501" s="34"/>
      <c r="AD501" s="34"/>
      <c r="AE501" s="34"/>
      <c r="AR501" s="199" t="s">
        <v>256</v>
      </c>
      <c r="AT501" s="199" t="s">
        <v>165</v>
      </c>
      <c r="AU501" s="199" t="s">
        <v>88</v>
      </c>
      <c r="AY501" s="17" t="s">
        <v>163</v>
      </c>
      <c r="BE501" s="200">
        <f>IF(N501="základní",J501,0)</f>
        <v>0</v>
      </c>
      <c r="BF501" s="200">
        <f>IF(N501="snížená",J501,0)</f>
        <v>0</v>
      </c>
      <c r="BG501" s="200">
        <f>IF(N501="zákl. přenesená",J501,0)</f>
        <v>0</v>
      </c>
      <c r="BH501" s="200">
        <f>IF(N501="sníž. přenesená",J501,0)</f>
        <v>0</v>
      </c>
      <c r="BI501" s="200">
        <f>IF(N501="nulová",J501,0)</f>
        <v>0</v>
      </c>
      <c r="BJ501" s="17" t="s">
        <v>86</v>
      </c>
      <c r="BK501" s="200">
        <f>ROUND(I501*H501,2)</f>
        <v>0</v>
      </c>
      <c r="BL501" s="17" t="s">
        <v>256</v>
      </c>
      <c r="BM501" s="199" t="s">
        <v>1006</v>
      </c>
    </row>
    <row r="502" spans="1:65" s="2" customFormat="1" ht="24.2" customHeight="1">
      <c r="A502" s="34"/>
      <c r="B502" s="35"/>
      <c r="C502" s="187" t="s">
        <v>1030</v>
      </c>
      <c r="D502" s="187" t="s">
        <v>165</v>
      </c>
      <c r="E502" s="188" t="s">
        <v>1603</v>
      </c>
      <c r="F502" s="189" t="s">
        <v>1604</v>
      </c>
      <c r="G502" s="190" t="s">
        <v>537</v>
      </c>
      <c r="H502" s="239"/>
      <c r="I502" s="192"/>
      <c r="J502" s="193">
        <f>ROUND(I502*H502,2)</f>
        <v>0</v>
      </c>
      <c r="K502" s="194"/>
      <c r="L502" s="39"/>
      <c r="M502" s="195" t="s">
        <v>1</v>
      </c>
      <c r="N502" s="196" t="s">
        <v>43</v>
      </c>
      <c r="O502" s="71"/>
      <c r="P502" s="197">
        <f>O502*H502</f>
        <v>0</v>
      </c>
      <c r="Q502" s="197">
        <v>0</v>
      </c>
      <c r="R502" s="197">
        <f>Q502*H502</f>
        <v>0</v>
      </c>
      <c r="S502" s="197">
        <v>0</v>
      </c>
      <c r="T502" s="198">
        <f>S502*H502</f>
        <v>0</v>
      </c>
      <c r="U502" s="34"/>
      <c r="V502" s="34"/>
      <c r="W502" s="34"/>
      <c r="X502" s="34"/>
      <c r="Y502" s="34"/>
      <c r="Z502" s="34"/>
      <c r="AA502" s="34"/>
      <c r="AB502" s="34"/>
      <c r="AC502" s="34"/>
      <c r="AD502" s="34"/>
      <c r="AE502" s="34"/>
      <c r="AR502" s="199" t="s">
        <v>256</v>
      </c>
      <c r="AT502" s="199" t="s">
        <v>165</v>
      </c>
      <c r="AU502" s="199" t="s">
        <v>88</v>
      </c>
      <c r="AY502" s="17" t="s">
        <v>163</v>
      </c>
      <c r="BE502" s="200">
        <f>IF(N502="základní",J502,0)</f>
        <v>0</v>
      </c>
      <c r="BF502" s="200">
        <f>IF(N502="snížená",J502,0)</f>
        <v>0</v>
      </c>
      <c r="BG502" s="200">
        <f>IF(N502="zákl. přenesená",J502,0)</f>
        <v>0</v>
      </c>
      <c r="BH502" s="200">
        <f>IF(N502="sníž. přenesená",J502,0)</f>
        <v>0</v>
      </c>
      <c r="BI502" s="200">
        <f>IF(N502="nulová",J502,0)</f>
        <v>0</v>
      </c>
      <c r="BJ502" s="17" t="s">
        <v>86</v>
      </c>
      <c r="BK502" s="200">
        <f>ROUND(I502*H502,2)</f>
        <v>0</v>
      </c>
      <c r="BL502" s="17" t="s">
        <v>256</v>
      </c>
      <c r="BM502" s="199" t="s">
        <v>1605</v>
      </c>
    </row>
    <row r="503" spans="1:65" s="12" customFormat="1" ht="22.9" customHeight="1">
      <c r="B503" s="171"/>
      <c r="C503" s="172"/>
      <c r="D503" s="173" t="s">
        <v>77</v>
      </c>
      <c r="E503" s="185" t="s">
        <v>1011</v>
      </c>
      <c r="F503" s="185" t="s">
        <v>1012</v>
      </c>
      <c r="G503" s="172"/>
      <c r="H503" s="172"/>
      <c r="I503" s="175"/>
      <c r="J503" s="186">
        <f>BK503</f>
        <v>0</v>
      </c>
      <c r="K503" s="172"/>
      <c r="L503" s="177"/>
      <c r="M503" s="178"/>
      <c r="N503" s="179"/>
      <c r="O503" s="179"/>
      <c r="P503" s="180">
        <f>SUM(P504:P535)</f>
        <v>0</v>
      </c>
      <c r="Q503" s="179"/>
      <c r="R503" s="180">
        <f>SUM(R504:R535)</f>
        <v>0.77844000000000013</v>
      </c>
      <c r="S503" s="179"/>
      <c r="T503" s="181">
        <f>SUM(T504:T535)</f>
        <v>4.4045999999999994</v>
      </c>
      <c r="AR503" s="182" t="s">
        <v>88</v>
      </c>
      <c r="AT503" s="183" t="s">
        <v>77</v>
      </c>
      <c r="AU503" s="183" t="s">
        <v>86</v>
      </c>
      <c r="AY503" s="182" t="s">
        <v>163</v>
      </c>
      <c r="BK503" s="184">
        <f>SUM(BK504:BK535)</f>
        <v>0</v>
      </c>
    </row>
    <row r="504" spans="1:65" s="2" customFormat="1" ht="16.5" customHeight="1">
      <c r="A504" s="34"/>
      <c r="B504" s="35"/>
      <c r="C504" s="187" t="s">
        <v>1036</v>
      </c>
      <c r="D504" s="187" t="s">
        <v>165</v>
      </c>
      <c r="E504" s="188" t="s">
        <v>1014</v>
      </c>
      <c r="F504" s="189" t="s">
        <v>1015</v>
      </c>
      <c r="G504" s="190" t="s">
        <v>259</v>
      </c>
      <c r="H504" s="191">
        <v>50</v>
      </c>
      <c r="I504" s="192"/>
      <c r="J504" s="193">
        <f>ROUND(I504*H504,2)</f>
        <v>0</v>
      </c>
      <c r="K504" s="194"/>
      <c r="L504" s="39"/>
      <c r="M504" s="195" t="s">
        <v>1</v>
      </c>
      <c r="N504" s="196" t="s">
        <v>43</v>
      </c>
      <c r="O504" s="71"/>
      <c r="P504" s="197">
        <f>O504*H504</f>
        <v>0</v>
      </c>
      <c r="Q504" s="197">
        <v>0</v>
      </c>
      <c r="R504" s="197">
        <f>Q504*H504</f>
        <v>0</v>
      </c>
      <c r="S504" s="197">
        <v>8.208E-2</v>
      </c>
      <c r="T504" s="198">
        <f>S504*H504</f>
        <v>4.1040000000000001</v>
      </c>
      <c r="U504" s="34"/>
      <c r="V504" s="34"/>
      <c r="W504" s="34"/>
      <c r="X504" s="34"/>
      <c r="Y504" s="34"/>
      <c r="Z504" s="34"/>
      <c r="AA504" s="34"/>
      <c r="AB504" s="34"/>
      <c r="AC504" s="34"/>
      <c r="AD504" s="34"/>
      <c r="AE504" s="34"/>
      <c r="AR504" s="199" t="s">
        <v>256</v>
      </c>
      <c r="AT504" s="199" t="s">
        <v>165</v>
      </c>
      <c r="AU504" s="199" t="s">
        <v>88</v>
      </c>
      <c r="AY504" s="17" t="s">
        <v>163</v>
      </c>
      <c r="BE504" s="200">
        <f>IF(N504="základní",J504,0)</f>
        <v>0</v>
      </c>
      <c r="BF504" s="200">
        <f>IF(N504="snížená",J504,0)</f>
        <v>0</v>
      </c>
      <c r="BG504" s="200">
        <f>IF(N504="zákl. přenesená",J504,0)</f>
        <v>0</v>
      </c>
      <c r="BH504" s="200">
        <f>IF(N504="sníž. přenesená",J504,0)</f>
        <v>0</v>
      </c>
      <c r="BI504" s="200">
        <f>IF(N504="nulová",J504,0)</f>
        <v>0</v>
      </c>
      <c r="BJ504" s="17" t="s">
        <v>86</v>
      </c>
      <c r="BK504" s="200">
        <f>ROUND(I504*H504,2)</f>
        <v>0</v>
      </c>
      <c r="BL504" s="17" t="s">
        <v>256</v>
      </c>
      <c r="BM504" s="199" t="s">
        <v>1016</v>
      </c>
    </row>
    <row r="505" spans="1:65" s="2" customFormat="1" ht="44.25" customHeight="1">
      <c r="A505" s="34"/>
      <c r="B505" s="35"/>
      <c r="C505" s="187" t="s">
        <v>1040</v>
      </c>
      <c r="D505" s="187" t="s">
        <v>165</v>
      </c>
      <c r="E505" s="188" t="s">
        <v>1018</v>
      </c>
      <c r="F505" s="189" t="s">
        <v>1019</v>
      </c>
      <c r="G505" s="190" t="s">
        <v>175</v>
      </c>
      <c r="H505" s="191">
        <v>2</v>
      </c>
      <c r="I505" s="192"/>
      <c r="J505" s="193">
        <f>ROUND(I505*H505,2)</f>
        <v>0</v>
      </c>
      <c r="K505" s="194"/>
      <c r="L505" s="39"/>
      <c r="M505" s="195" t="s">
        <v>1</v>
      </c>
      <c r="N505" s="196" t="s">
        <v>43</v>
      </c>
      <c r="O505" s="71"/>
      <c r="P505" s="197">
        <f>O505*H505</f>
        <v>0</v>
      </c>
      <c r="Q505" s="197">
        <v>0</v>
      </c>
      <c r="R505" s="197">
        <f>Q505*H505</f>
        <v>0</v>
      </c>
      <c r="S505" s="197">
        <v>2.4E-2</v>
      </c>
      <c r="T505" s="198">
        <f>S505*H505</f>
        <v>4.8000000000000001E-2</v>
      </c>
      <c r="U505" s="34"/>
      <c r="V505" s="34"/>
      <c r="W505" s="34"/>
      <c r="X505" s="34"/>
      <c r="Y505" s="34"/>
      <c r="Z505" s="34"/>
      <c r="AA505" s="34"/>
      <c r="AB505" s="34"/>
      <c r="AC505" s="34"/>
      <c r="AD505" s="34"/>
      <c r="AE505" s="34"/>
      <c r="AR505" s="199" t="s">
        <v>169</v>
      </c>
      <c r="AT505" s="199" t="s">
        <v>165</v>
      </c>
      <c r="AU505" s="199" t="s">
        <v>88</v>
      </c>
      <c r="AY505" s="17" t="s">
        <v>163</v>
      </c>
      <c r="BE505" s="200">
        <f>IF(N505="základní",J505,0)</f>
        <v>0</v>
      </c>
      <c r="BF505" s="200">
        <f>IF(N505="snížená",J505,0)</f>
        <v>0</v>
      </c>
      <c r="BG505" s="200">
        <f>IF(N505="zákl. přenesená",J505,0)</f>
        <v>0</v>
      </c>
      <c r="BH505" s="200">
        <f>IF(N505="sníž. přenesená",J505,0)</f>
        <v>0</v>
      </c>
      <c r="BI505" s="200">
        <f>IF(N505="nulová",J505,0)</f>
        <v>0</v>
      </c>
      <c r="BJ505" s="17" t="s">
        <v>86</v>
      </c>
      <c r="BK505" s="200">
        <f>ROUND(I505*H505,2)</f>
        <v>0</v>
      </c>
      <c r="BL505" s="17" t="s">
        <v>169</v>
      </c>
      <c r="BM505" s="199" t="s">
        <v>1020</v>
      </c>
    </row>
    <row r="506" spans="1:65" s="2" customFormat="1" ht="29.25">
      <c r="A506" s="34"/>
      <c r="B506" s="35"/>
      <c r="C506" s="36"/>
      <c r="D506" s="203" t="s">
        <v>191</v>
      </c>
      <c r="E506" s="36"/>
      <c r="F506" s="224" t="s">
        <v>1021</v>
      </c>
      <c r="G506" s="36"/>
      <c r="H506" s="36"/>
      <c r="I506" s="225"/>
      <c r="J506" s="36"/>
      <c r="K506" s="36"/>
      <c r="L506" s="39"/>
      <c r="M506" s="226"/>
      <c r="N506" s="227"/>
      <c r="O506" s="71"/>
      <c r="P506" s="71"/>
      <c r="Q506" s="71"/>
      <c r="R506" s="71"/>
      <c r="S506" s="71"/>
      <c r="T506" s="72"/>
      <c r="U506" s="34"/>
      <c r="V506" s="34"/>
      <c r="W506" s="34"/>
      <c r="X506" s="34"/>
      <c r="Y506" s="34"/>
      <c r="Z506" s="34"/>
      <c r="AA506" s="34"/>
      <c r="AB506" s="34"/>
      <c r="AC506" s="34"/>
      <c r="AD506" s="34"/>
      <c r="AE506" s="34"/>
      <c r="AT506" s="17" t="s">
        <v>191</v>
      </c>
      <c r="AU506" s="17" t="s">
        <v>88</v>
      </c>
    </row>
    <row r="507" spans="1:65" s="2" customFormat="1" ht="44.25" customHeight="1">
      <c r="A507" s="34"/>
      <c r="B507" s="35"/>
      <c r="C507" s="187" t="s">
        <v>1044</v>
      </c>
      <c r="D507" s="187" t="s">
        <v>165</v>
      </c>
      <c r="E507" s="188" t="s">
        <v>1023</v>
      </c>
      <c r="F507" s="189" t="s">
        <v>1024</v>
      </c>
      <c r="G507" s="190" t="s">
        <v>175</v>
      </c>
      <c r="H507" s="191">
        <v>1</v>
      </c>
      <c r="I507" s="192"/>
      <c r="J507" s="193">
        <f>ROUND(I507*H507,2)</f>
        <v>0</v>
      </c>
      <c r="K507" s="194"/>
      <c r="L507" s="39"/>
      <c r="M507" s="195" t="s">
        <v>1</v>
      </c>
      <c r="N507" s="196" t="s">
        <v>43</v>
      </c>
      <c r="O507" s="71"/>
      <c r="P507" s="197">
        <f>O507*H507</f>
        <v>0</v>
      </c>
      <c r="Q507" s="197">
        <v>0</v>
      </c>
      <c r="R507" s="197">
        <f>Q507*H507</f>
        <v>0</v>
      </c>
      <c r="S507" s="197">
        <v>2.8000000000000001E-2</v>
      </c>
      <c r="T507" s="198">
        <f>S507*H507</f>
        <v>2.8000000000000001E-2</v>
      </c>
      <c r="U507" s="34"/>
      <c r="V507" s="34"/>
      <c r="W507" s="34"/>
      <c r="X507" s="34"/>
      <c r="Y507" s="34"/>
      <c r="Z507" s="34"/>
      <c r="AA507" s="34"/>
      <c r="AB507" s="34"/>
      <c r="AC507" s="34"/>
      <c r="AD507" s="34"/>
      <c r="AE507" s="34"/>
      <c r="AR507" s="199" t="s">
        <v>256</v>
      </c>
      <c r="AT507" s="199" t="s">
        <v>165</v>
      </c>
      <c r="AU507" s="199" t="s">
        <v>88</v>
      </c>
      <c r="AY507" s="17" t="s">
        <v>163</v>
      </c>
      <c r="BE507" s="200">
        <f>IF(N507="základní",J507,0)</f>
        <v>0</v>
      </c>
      <c r="BF507" s="200">
        <f>IF(N507="snížená",J507,0)</f>
        <v>0</v>
      </c>
      <c r="BG507" s="200">
        <f>IF(N507="zákl. přenesená",J507,0)</f>
        <v>0</v>
      </c>
      <c r="BH507" s="200">
        <f>IF(N507="sníž. přenesená",J507,0)</f>
        <v>0</v>
      </c>
      <c r="BI507" s="200">
        <f>IF(N507="nulová",J507,0)</f>
        <v>0</v>
      </c>
      <c r="BJ507" s="17" t="s">
        <v>86</v>
      </c>
      <c r="BK507" s="200">
        <f>ROUND(I507*H507,2)</f>
        <v>0</v>
      </c>
      <c r="BL507" s="17" t="s">
        <v>256</v>
      </c>
      <c r="BM507" s="199" t="s">
        <v>1025</v>
      </c>
    </row>
    <row r="508" spans="1:65" s="2" customFormat="1" ht="29.25">
      <c r="A508" s="34"/>
      <c r="B508" s="35"/>
      <c r="C508" s="36"/>
      <c r="D508" s="203" t="s">
        <v>191</v>
      </c>
      <c r="E508" s="36"/>
      <c r="F508" s="224" t="s">
        <v>1021</v>
      </c>
      <c r="G508" s="36"/>
      <c r="H508" s="36"/>
      <c r="I508" s="225"/>
      <c r="J508" s="36"/>
      <c r="K508" s="36"/>
      <c r="L508" s="39"/>
      <c r="M508" s="226"/>
      <c r="N508" s="227"/>
      <c r="O508" s="71"/>
      <c r="P508" s="71"/>
      <c r="Q508" s="71"/>
      <c r="R508" s="71"/>
      <c r="S508" s="71"/>
      <c r="T508" s="72"/>
      <c r="U508" s="34"/>
      <c r="V508" s="34"/>
      <c r="W508" s="34"/>
      <c r="X508" s="34"/>
      <c r="Y508" s="34"/>
      <c r="Z508" s="34"/>
      <c r="AA508" s="34"/>
      <c r="AB508" s="34"/>
      <c r="AC508" s="34"/>
      <c r="AD508" s="34"/>
      <c r="AE508" s="34"/>
      <c r="AT508" s="17" t="s">
        <v>191</v>
      </c>
      <c r="AU508" s="17" t="s">
        <v>88</v>
      </c>
    </row>
    <row r="509" spans="1:65" s="2" customFormat="1" ht="49.15" customHeight="1">
      <c r="A509" s="34"/>
      <c r="B509" s="35"/>
      <c r="C509" s="187" t="s">
        <v>1048</v>
      </c>
      <c r="D509" s="187" t="s">
        <v>165</v>
      </c>
      <c r="E509" s="188" t="s">
        <v>1027</v>
      </c>
      <c r="F509" s="189" t="s">
        <v>1606</v>
      </c>
      <c r="G509" s="190" t="s">
        <v>175</v>
      </c>
      <c r="H509" s="191">
        <v>31</v>
      </c>
      <c r="I509" s="192"/>
      <c r="J509" s="193">
        <f>ROUND(I509*H509,2)</f>
        <v>0</v>
      </c>
      <c r="K509" s="194"/>
      <c r="L509" s="39"/>
      <c r="M509" s="195" t="s">
        <v>1</v>
      </c>
      <c r="N509" s="196" t="s">
        <v>43</v>
      </c>
      <c r="O509" s="71"/>
      <c r="P509" s="197">
        <f>O509*H509</f>
        <v>0</v>
      </c>
      <c r="Q509" s="197">
        <v>0</v>
      </c>
      <c r="R509" s="197">
        <f>Q509*H509</f>
        <v>0</v>
      </c>
      <c r="S509" s="197">
        <v>0</v>
      </c>
      <c r="T509" s="198">
        <f>S509*H509</f>
        <v>0</v>
      </c>
      <c r="U509" s="34"/>
      <c r="V509" s="34"/>
      <c r="W509" s="34"/>
      <c r="X509" s="34"/>
      <c r="Y509" s="34"/>
      <c r="Z509" s="34"/>
      <c r="AA509" s="34"/>
      <c r="AB509" s="34"/>
      <c r="AC509" s="34"/>
      <c r="AD509" s="34"/>
      <c r="AE509" s="34"/>
      <c r="AR509" s="199" t="s">
        <v>256</v>
      </c>
      <c r="AT509" s="199" t="s">
        <v>165</v>
      </c>
      <c r="AU509" s="199" t="s">
        <v>88</v>
      </c>
      <c r="AY509" s="17" t="s">
        <v>163</v>
      </c>
      <c r="BE509" s="200">
        <f>IF(N509="základní",J509,0)</f>
        <v>0</v>
      </c>
      <c r="BF509" s="200">
        <f>IF(N509="snížená",J509,0)</f>
        <v>0</v>
      </c>
      <c r="BG509" s="200">
        <f>IF(N509="zákl. přenesená",J509,0)</f>
        <v>0</v>
      </c>
      <c r="BH509" s="200">
        <f>IF(N509="sníž. přenesená",J509,0)</f>
        <v>0</v>
      </c>
      <c r="BI509" s="200">
        <f>IF(N509="nulová",J509,0)</f>
        <v>0</v>
      </c>
      <c r="BJ509" s="17" t="s">
        <v>86</v>
      </c>
      <c r="BK509" s="200">
        <f>ROUND(I509*H509,2)</f>
        <v>0</v>
      </c>
      <c r="BL509" s="17" t="s">
        <v>256</v>
      </c>
      <c r="BM509" s="199" t="s">
        <v>1029</v>
      </c>
    </row>
    <row r="510" spans="1:65" s="2" customFormat="1" ht="24.2" customHeight="1">
      <c r="A510" s="34"/>
      <c r="B510" s="35"/>
      <c r="C510" s="187" t="s">
        <v>1052</v>
      </c>
      <c r="D510" s="187" t="s">
        <v>165</v>
      </c>
      <c r="E510" s="188" t="s">
        <v>1031</v>
      </c>
      <c r="F510" s="189" t="s">
        <v>1032</v>
      </c>
      <c r="G510" s="190" t="s">
        <v>175</v>
      </c>
      <c r="H510" s="191">
        <v>33</v>
      </c>
      <c r="I510" s="192"/>
      <c r="J510" s="193">
        <f>ROUND(I510*H510,2)</f>
        <v>0</v>
      </c>
      <c r="K510" s="194"/>
      <c r="L510" s="39"/>
      <c r="M510" s="195" t="s">
        <v>1</v>
      </c>
      <c r="N510" s="196" t="s">
        <v>43</v>
      </c>
      <c r="O510" s="71"/>
      <c r="P510" s="197">
        <f>O510*H510</f>
        <v>0</v>
      </c>
      <c r="Q510" s="197">
        <v>0</v>
      </c>
      <c r="R510" s="197">
        <f>Q510*H510</f>
        <v>0</v>
      </c>
      <c r="S510" s="197">
        <v>0</v>
      </c>
      <c r="T510" s="198">
        <f>S510*H510</f>
        <v>0</v>
      </c>
      <c r="U510" s="34"/>
      <c r="V510" s="34"/>
      <c r="W510" s="34"/>
      <c r="X510" s="34"/>
      <c r="Y510" s="34"/>
      <c r="Z510" s="34"/>
      <c r="AA510" s="34"/>
      <c r="AB510" s="34"/>
      <c r="AC510" s="34"/>
      <c r="AD510" s="34"/>
      <c r="AE510" s="34"/>
      <c r="AR510" s="199" t="s">
        <v>256</v>
      </c>
      <c r="AT510" s="199" t="s">
        <v>165</v>
      </c>
      <c r="AU510" s="199" t="s">
        <v>88</v>
      </c>
      <c r="AY510" s="17" t="s">
        <v>163</v>
      </c>
      <c r="BE510" s="200">
        <f>IF(N510="základní",J510,0)</f>
        <v>0</v>
      </c>
      <c r="BF510" s="200">
        <f>IF(N510="snížená",J510,0)</f>
        <v>0</v>
      </c>
      <c r="BG510" s="200">
        <f>IF(N510="zákl. přenesená",J510,0)</f>
        <v>0</v>
      </c>
      <c r="BH510" s="200">
        <f>IF(N510="sníž. přenesená",J510,0)</f>
        <v>0</v>
      </c>
      <c r="BI510" s="200">
        <f>IF(N510="nulová",J510,0)</f>
        <v>0</v>
      </c>
      <c r="BJ510" s="17" t="s">
        <v>86</v>
      </c>
      <c r="BK510" s="200">
        <f>ROUND(I510*H510,2)</f>
        <v>0</v>
      </c>
      <c r="BL510" s="17" t="s">
        <v>256</v>
      </c>
      <c r="BM510" s="199" t="s">
        <v>1033</v>
      </c>
    </row>
    <row r="511" spans="1:65" s="13" customFormat="1" ht="11.25">
      <c r="B511" s="201"/>
      <c r="C511" s="202"/>
      <c r="D511" s="203" t="s">
        <v>171</v>
      </c>
      <c r="E511" s="204" t="s">
        <v>1</v>
      </c>
      <c r="F511" s="205" t="s">
        <v>1607</v>
      </c>
      <c r="G511" s="202"/>
      <c r="H511" s="206">
        <v>31</v>
      </c>
      <c r="I511" s="207"/>
      <c r="J511" s="202"/>
      <c r="K511" s="202"/>
      <c r="L511" s="208"/>
      <c r="M511" s="209"/>
      <c r="N511" s="210"/>
      <c r="O511" s="210"/>
      <c r="P511" s="210"/>
      <c r="Q511" s="210"/>
      <c r="R511" s="210"/>
      <c r="S511" s="210"/>
      <c r="T511" s="211"/>
      <c r="AT511" s="212" t="s">
        <v>171</v>
      </c>
      <c r="AU511" s="212" t="s">
        <v>88</v>
      </c>
      <c r="AV511" s="13" t="s">
        <v>88</v>
      </c>
      <c r="AW511" s="13" t="s">
        <v>34</v>
      </c>
      <c r="AX511" s="13" t="s">
        <v>78</v>
      </c>
      <c r="AY511" s="212" t="s">
        <v>163</v>
      </c>
    </row>
    <row r="512" spans="1:65" s="13" customFormat="1" ht="11.25">
      <c r="B512" s="201"/>
      <c r="C512" s="202"/>
      <c r="D512" s="203" t="s">
        <v>171</v>
      </c>
      <c r="E512" s="204" t="s">
        <v>1</v>
      </c>
      <c r="F512" s="205" t="s">
        <v>1035</v>
      </c>
      <c r="G512" s="202"/>
      <c r="H512" s="206">
        <v>2</v>
      </c>
      <c r="I512" s="207"/>
      <c r="J512" s="202"/>
      <c r="K512" s="202"/>
      <c r="L512" s="208"/>
      <c r="M512" s="209"/>
      <c r="N512" s="210"/>
      <c r="O512" s="210"/>
      <c r="P512" s="210"/>
      <c r="Q512" s="210"/>
      <c r="R512" s="210"/>
      <c r="S512" s="210"/>
      <c r="T512" s="211"/>
      <c r="AT512" s="212" t="s">
        <v>171</v>
      </c>
      <c r="AU512" s="212" t="s">
        <v>88</v>
      </c>
      <c r="AV512" s="13" t="s">
        <v>88</v>
      </c>
      <c r="AW512" s="13" t="s">
        <v>34</v>
      </c>
      <c r="AX512" s="13" t="s">
        <v>78</v>
      </c>
      <c r="AY512" s="212" t="s">
        <v>163</v>
      </c>
    </row>
    <row r="513" spans="1:65" s="14" customFormat="1" ht="11.25">
      <c r="B513" s="228"/>
      <c r="C513" s="229"/>
      <c r="D513" s="203" t="s">
        <v>171</v>
      </c>
      <c r="E513" s="230" t="s">
        <v>1</v>
      </c>
      <c r="F513" s="231" t="s">
        <v>209</v>
      </c>
      <c r="G513" s="229"/>
      <c r="H513" s="232">
        <v>33</v>
      </c>
      <c r="I513" s="233"/>
      <c r="J513" s="229"/>
      <c r="K513" s="229"/>
      <c r="L513" s="234"/>
      <c r="M513" s="235"/>
      <c r="N513" s="236"/>
      <c r="O513" s="236"/>
      <c r="P513" s="236"/>
      <c r="Q513" s="236"/>
      <c r="R513" s="236"/>
      <c r="S513" s="236"/>
      <c r="T513" s="237"/>
      <c r="AT513" s="238" t="s">
        <v>171</v>
      </c>
      <c r="AU513" s="238" t="s">
        <v>88</v>
      </c>
      <c r="AV513" s="14" t="s">
        <v>169</v>
      </c>
      <c r="AW513" s="14" t="s">
        <v>34</v>
      </c>
      <c r="AX513" s="14" t="s">
        <v>86</v>
      </c>
      <c r="AY513" s="238" t="s">
        <v>163</v>
      </c>
    </row>
    <row r="514" spans="1:65" s="2" customFormat="1" ht="24.2" customHeight="1">
      <c r="A514" s="34"/>
      <c r="B514" s="35"/>
      <c r="C514" s="213" t="s">
        <v>1056</v>
      </c>
      <c r="D514" s="213" t="s">
        <v>186</v>
      </c>
      <c r="E514" s="214" t="s">
        <v>1037</v>
      </c>
      <c r="F514" s="215" t="s">
        <v>1038</v>
      </c>
      <c r="G514" s="216" t="s">
        <v>175</v>
      </c>
      <c r="H514" s="217">
        <v>2</v>
      </c>
      <c r="I514" s="218"/>
      <c r="J514" s="219">
        <f t="shared" ref="J514:J530" si="60">ROUND(I514*H514,2)</f>
        <v>0</v>
      </c>
      <c r="K514" s="220"/>
      <c r="L514" s="221"/>
      <c r="M514" s="222" t="s">
        <v>1</v>
      </c>
      <c r="N514" s="223" t="s">
        <v>43</v>
      </c>
      <c r="O514" s="71"/>
      <c r="P514" s="197">
        <f t="shared" ref="P514:P530" si="61">O514*H514</f>
        <v>0</v>
      </c>
      <c r="Q514" s="197">
        <v>1.7000000000000001E-2</v>
      </c>
      <c r="R514" s="197">
        <f t="shared" ref="R514:R530" si="62">Q514*H514</f>
        <v>3.4000000000000002E-2</v>
      </c>
      <c r="S514" s="197">
        <v>0</v>
      </c>
      <c r="T514" s="198">
        <f t="shared" ref="T514:T530" si="63">S514*H514</f>
        <v>0</v>
      </c>
      <c r="U514" s="34"/>
      <c r="V514" s="34"/>
      <c r="W514" s="34"/>
      <c r="X514" s="34"/>
      <c r="Y514" s="34"/>
      <c r="Z514" s="34"/>
      <c r="AA514" s="34"/>
      <c r="AB514" s="34"/>
      <c r="AC514" s="34"/>
      <c r="AD514" s="34"/>
      <c r="AE514" s="34"/>
      <c r="AR514" s="199" t="s">
        <v>366</v>
      </c>
      <c r="AT514" s="199" t="s">
        <v>186</v>
      </c>
      <c r="AU514" s="199" t="s">
        <v>88</v>
      </c>
      <c r="AY514" s="17" t="s">
        <v>163</v>
      </c>
      <c r="BE514" s="200">
        <f t="shared" ref="BE514:BE530" si="64">IF(N514="základní",J514,0)</f>
        <v>0</v>
      </c>
      <c r="BF514" s="200">
        <f t="shared" ref="BF514:BF530" si="65">IF(N514="snížená",J514,0)</f>
        <v>0</v>
      </c>
      <c r="BG514" s="200">
        <f t="shared" ref="BG514:BG530" si="66">IF(N514="zákl. přenesená",J514,0)</f>
        <v>0</v>
      </c>
      <c r="BH514" s="200">
        <f t="shared" ref="BH514:BH530" si="67">IF(N514="sníž. přenesená",J514,0)</f>
        <v>0</v>
      </c>
      <c r="BI514" s="200">
        <f t="shared" ref="BI514:BI530" si="68">IF(N514="nulová",J514,0)</f>
        <v>0</v>
      </c>
      <c r="BJ514" s="17" t="s">
        <v>86</v>
      </c>
      <c r="BK514" s="200">
        <f t="shared" ref="BK514:BK530" si="69">ROUND(I514*H514,2)</f>
        <v>0</v>
      </c>
      <c r="BL514" s="17" t="s">
        <v>256</v>
      </c>
      <c r="BM514" s="199" t="s">
        <v>1039</v>
      </c>
    </row>
    <row r="515" spans="1:65" s="2" customFormat="1" ht="24.2" customHeight="1">
      <c r="A515" s="34"/>
      <c r="B515" s="35"/>
      <c r="C515" s="213" t="s">
        <v>1060</v>
      </c>
      <c r="D515" s="213" t="s">
        <v>186</v>
      </c>
      <c r="E515" s="214" t="s">
        <v>1041</v>
      </c>
      <c r="F515" s="215" t="s">
        <v>1042</v>
      </c>
      <c r="G515" s="216" t="s">
        <v>175</v>
      </c>
      <c r="H515" s="217">
        <v>3</v>
      </c>
      <c r="I515" s="218"/>
      <c r="J515" s="219">
        <f t="shared" si="60"/>
        <v>0</v>
      </c>
      <c r="K515" s="220"/>
      <c r="L515" s="221"/>
      <c r="M515" s="222" t="s">
        <v>1</v>
      </c>
      <c r="N515" s="223" t="s">
        <v>43</v>
      </c>
      <c r="O515" s="71"/>
      <c r="P515" s="197">
        <f t="shared" si="61"/>
        <v>0</v>
      </c>
      <c r="Q515" s="197">
        <v>2.0500000000000001E-2</v>
      </c>
      <c r="R515" s="197">
        <f t="shared" si="62"/>
        <v>6.1499999999999999E-2</v>
      </c>
      <c r="S515" s="197">
        <v>0</v>
      </c>
      <c r="T515" s="198">
        <f t="shared" si="63"/>
        <v>0</v>
      </c>
      <c r="U515" s="34"/>
      <c r="V515" s="34"/>
      <c r="W515" s="34"/>
      <c r="X515" s="34"/>
      <c r="Y515" s="34"/>
      <c r="Z515" s="34"/>
      <c r="AA515" s="34"/>
      <c r="AB515" s="34"/>
      <c r="AC515" s="34"/>
      <c r="AD515" s="34"/>
      <c r="AE515" s="34"/>
      <c r="AR515" s="199" t="s">
        <v>366</v>
      </c>
      <c r="AT515" s="199" t="s">
        <v>186</v>
      </c>
      <c r="AU515" s="199" t="s">
        <v>88</v>
      </c>
      <c r="AY515" s="17" t="s">
        <v>163</v>
      </c>
      <c r="BE515" s="200">
        <f t="shared" si="64"/>
        <v>0</v>
      </c>
      <c r="BF515" s="200">
        <f t="shared" si="65"/>
        <v>0</v>
      </c>
      <c r="BG515" s="200">
        <f t="shared" si="66"/>
        <v>0</v>
      </c>
      <c r="BH515" s="200">
        <f t="shared" si="67"/>
        <v>0</v>
      </c>
      <c r="BI515" s="200">
        <f t="shared" si="68"/>
        <v>0</v>
      </c>
      <c r="BJ515" s="17" t="s">
        <v>86</v>
      </c>
      <c r="BK515" s="200">
        <f t="shared" si="69"/>
        <v>0</v>
      </c>
      <c r="BL515" s="17" t="s">
        <v>256</v>
      </c>
      <c r="BM515" s="199" t="s">
        <v>1043</v>
      </c>
    </row>
    <row r="516" spans="1:65" s="2" customFormat="1" ht="24.2" customHeight="1">
      <c r="A516" s="34"/>
      <c r="B516" s="35"/>
      <c r="C516" s="213" t="s">
        <v>1064</v>
      </c>
      <c r="D516" s="213" t="s">
        <v>186</v>
      </c>
      <c r="E516" s="214" t="s">
        <v>1045</v>
      </c>
      <c r="F516" s="215" t="s">
        <v>1046</v>
      </c>
      <c r="G516" s="216" t="s">
        <v>175</v>
      </c>
      <c r="H516" s="217">
        <v>15</v>
      </c>
      <c r="I516" s="218"/>
      <c r="J516" s="219">
        <f t="shared" si="60"/>
        <v>0</v>
      </c>
      <c r="K516" s="220"/>
      <c r="L516" s="221"/>
      <c r="M516" s="222" t="s">
        <v>1</v>
      </c>
      <c r="N516" s="223" t="s">
        <v>43</v>
      </c>
      <c r="O516" s="71"/>
      <c r="P516" s="197">
        <f t="shared" si="61"/>
        <v>0</v>
      </c>
      <c r="Q516" s="197">
        <v>1.95E-2</v>
      </c>
      <c r="R516" s="197">
        <f t="shared" si="62"/>
        <v>0.29249999999999998</v>
      </c>
      <c r="S516" s="197">
        <v>0</v>
      </c>
      <c r="T516" s="198">
        <f t="shared" si="63"/>
        <v>0</v>
      </c>
      <c r="U516" s="34"/>
      <c r="V516" s="34"/>
      <c r="W516" s="34"/>
      <c r="X516" s="34"/>
      <c r="Y516" s="34"/>
      <c r="Z516" s="34"/>
      <c r="AA516" s="34"/>
      <c r="AB516" s="34"/>
      <c r="AC516" s="34"/>
      <c r="AD516" s="34"/>
      <c r="AE516" s="34"/>
      <c r="AR516" s="199" t="s">
        <v>366</v>
      </c>
      <c r="AT516" s="199" t="s">
        <v>186</v>
      </c>
      <c r="AU516" s="199" t="s">
        <v>88</v>
      </c>
      <c r="AY516" s="17" t="s">
        <v>163</v>
      </c>
      <c r="BE516" s="200">
        <f t="shared" si="64"/>
        <v>0</v>
      </c>
      <c r="BF516" s="200">
        <f t="shared" si="65"/>
        <v>0</v>
      </c>
      <c r="BG516" s="200">
        <f t="shared" si="66"/>
        <v>0</v>
      </c>
      <c r="BH516" s="200">
        <f t="shared" si="67"/>
        <v>0</v>
      </c>
      <c r="BI516" s="200">
        <f t="shared" si="68"/>
        <v>0</v>
      </c>
      <c r="BJ516" s="17" t="s">
        <v>86</v>
      </c>
      <c r="BK516" s="200">
        <f t="shared" si="69"/>
        <v>0</v>
      </c>
      <c r="BL516" s="17" t="s">
        <v>256</v>
      </c>
      <c r="BM516" s="199" t="s">
        <v>1047</v>
      </c>
    </row>
    <row r="517" spans="1:65" s="2" customFormat="1" ht="24.2" customHeight="1">
      <c r="A517" s="34"/>
      <c r="B517" s="35"/>
      <c r="C517" s="213" t="s">
        <v>1068</v>
      </c>
      <c r="D517" s="213" t="s">
        <v>186</v>
      </c>
      <c r="E517" s="214" t="s">
        <v>1049</v>
      </c>
      <c r="F517" s="215" t="s">
        <v>1050</v>
      </c>
      <c r="G517" s="216" t="s">
        <v>175</v>
      </c>
      <c r="H517" s="217">
        <v>11</v>
      </c>
      <c r="I517" s="218"/>
      <c r="J517" s="219">
        <f t="shared" si="60"/>
        <v>0</v>
      </c>
      <c r="K517" s="220"/>
      <c r="L517" s="221"/>
      <c r="M517" s="222" t="s">
        <v>1</v>
      </c>
      <c r="N517" s="223" t="s">
        <v>43</v>
      </c>
      <c r="O517" s="71"/>
      <c r="P517" s="197">
        <f t="shared" si="61"/>
        <v>0</v>
      </c>
      <c r="Q517" s="197">
        <v>1.7500000000000002E-2</v>
      </c>
      <c r="R517" s="197">
        <f t="shared" si="62"/>
        <v>0.1925</v>
      </c>
      <c r="S517" s="197">
        <v>0</v>
      </c>
      <c r="T517" s="198">
        <f t="shared" si="63"/>
        <v>0</v>
      </c>
      <c r="U517" s="34"/>
      <c r="V517" s="34"/>
      <c r="W517" s="34"/>
      <c r="X517" s="34"/>
      <c r="Y517" s="34"/>
      <c r="Z517" s="34"/>
      <c r="AA517" s="34"/>
      <c r="AB517" s="34"/>
      <c r="AC517" s="34"/>
      <c r="AD517" s="34"/>
      <c r="AE517" s="34"/>
      <c r="AR517" s="199" t="s">
        <v>366</v>
      </c>
      <c r="AT517" s="199" t="s">
        <v>186</v>
      </c>
      <c r="AU517" s="199" t="s">
        <v>88</v>
      </c>
      <c r="AY517" s="17" t="s">
        <v>163</v>
      </c>
      <c r="BE517" s="200">
        <f t="shared" si="64"/>
        <v>0</v>
      </c>
      <c r="BF517" s="200">
        <f t="shared" si="65"/>
        <v>0</v>
      </c>
      <c r="BG517" s="200">
        <f t="shared" si="66"/>
        <v>0</v>
      </c>
      <c r="BH517" s="200">
        <f t="shared" si="67"/>
        <v>0</v>
      </c>
      <c r="BI517" s="200">
        <f t="shared" si="68"/>
        <v>0</v>
      </c>
      <c r="BJ517" s="17" t="s">
        <v>86</v>
      </c>
      <c r="BK517" s="200">
        <f t="shared" si="69"/>
        <v>0</v>
      </c>
      <c r="BL517" s="17" t="s">
        <v>256</v>
      </c>
      <c r="BM517" s="199" t="s">
        <v>1051</v>
      </c>
    </row>
    <row r="518" spans="1:65" s="2" customFormat="1" ht="24.2" customHeight="1">
      <c r="A518" s="34"/>
      <c r="B518" s="35"/>
      <c r="C518" s="213" t="s">
        <v>1072</v>
      </c>
      <c r="D518" s="213" t="s">
        <v>186</v>
      </c>
      <c r="E518" s="214" t="s">
        <v>1053</v>
      </c>
      <c r="F518" s="215" t="s">
        <v>1054</v>
      </c>
      <c r="G518" s="216" t="s">
        <v>175</v>
      </c>
      <c r="H518" s="217">
        <v>2</v>
      </c>
      <c r="I518" s="218"/>
      <c r="J518" s="219">
        <f t="shared" si="60"/>
        <v>0</v>
      </c>
      <c r="K518" s="220"/>
      <c r="L518" s="221"/>
      <c r="M518" s="222" t="s">
        <v>1</v>
      </c>
      <c r="N518" s="223" t="s">
        <v>43</v>
      </c>
      <c r="O518" s="71"/>
      <c r="P518" s="197">
        <f t="shared" si="61"/>
        <v>0</v>
      </c>
      <c r="Q518" s="197">
        <v>1.6E-2</v>
      </c>
      <c r="R518" s="197">
        <f t="shared" si="62"/>
        <v>3.2000000000000001E-2</v>
      </c>
      <c r="S518" s="197">
        <v>0</v>
      </c>
      <c r="T518" s="198">
        <f t="shared" si="63"/>
        <v>0</v>
      </c>
      <c r="U518" s="34"/>
      <c r="V518" s="34"/>
      <c r="W518" s="34"/>
      <c r="X518" s="34"/>
      <c r="Y518" s="34"/>
      <c r="Z518" s="34"/>
      <c r="AA518" s="34"/>
      <c r="AB518" s="34"/>
      <c r="AC518" s="34"/>
      <c r="AD518" s="34"/>
      <c r="AE518" s="34"/>
      <c r="AR518" s="199" t="s">
        <v>366</v>
      </c>
      <c r="AT518" s="199" t="s">
        <v>186</v>
      </c>
      <c r="AU518" s="199" t="s">
        <v>88</v>
      </c>
      <c r="AY518" s="17" t="s">
        <v>163</v>
      </c>
      <c r="BE518" s="200">
        <f t="shared" si="64"/>
        <v>0</v>
      </c>
      <c r="BF518" s="200">
        <f t="shared" si="65"/>
        <v>0</v>
      </c>
      <c r="BG518" s="200">
        <f t="shared" si="66"/>
        <v>0</v>
      </c>
      <c r="BH518" s="200">
        <f t="shared" si="67"/>
        <v>0</v>
      </c>
      <c r="BI518" s="200">
        <f t="shared" si="68"/>
        <v>0</v>
      </c>
      <c r="BJ518" s="17" t="s">
        <v>86</v>
      </c>
      <c r="BK518" s="200">
        <f t="shared" si="69"/>
        <v>0</v>
      </c>
      <c r="BL518" s="17" t="s">
        <v>256</v>
      </c>
      <c r="BM518" s="199" t="s">
        <v>1055</v>
      </c>
    </row>
    <row r="519" spans="1:65" s="2" customFormat="1" ht="24.2" customHeight="1">
      <c r="A519" s="34"/>
      <c r="B519" s="35"/>
      <c r="C519" s="187" t="s">
        <v>1076</v>
      </c>
      <c r="D519" s="187" t="s">
        <v>165</v>
      </c>
      <c r="E519" s="188" t="s">
        <v>1057</v>
      </c>
      <c r="F519" s="189" t="s">
        <v>1058</v>
      </c>
      <c r="G519" s="190" t="s">
        <v>175</v>
      </c>
      <c r="H519" s="191">
        <v>1</v>
      </c>
      <c r="I519" s="192"/>
      <c r="J519" s="193">
        <f t="shared" si="60"/>
        <v>0</v>
      </c>
      <c r="K519" s="194"/>
      <c r="L519" s="39"/>
      <c r="M519" s="195" t="s">
        <v>1</v>
      </c>
      <c r="N519" s="196" t="s">
        <v>43</v>
      </c>
      <c r="O519" s="71"/>
      <c r="P519" s="197">
        <f t="shared" si="61"/>
        <v>0</v>
      </c>
      <c r="Q519" s="197">
        <v>0</v>
      </c>
      <c r="R519" s="197">
        <f t="shared" si="62"/>
        <v>0</v>
      </c>
      <c r="S519" s="197">
        <v>0</v>
      </c>
      <c r="T519" s="198">
        <f t="shared" si="63"/>
        <v>0</v>
      </c>
      <c r="U519" s="34"/>
      <c r="V519" s="34"/>
      <c r="W519" s="34"/>
      <c r="X519" s="34"/>
      <c r="Y519" s="34"/>
      <c r="Z519" s="34"/>
      <c r="AA519" s="34"/>
      <c r="AB519" s="34"/>
      <c r="AC519" s="34"/>
      <c r="AD519" s="34"/>
      <c r="AE519" s="34"/>
      <c r="AR519" s="199" t="s">
        <v>169</v>
      </c>
      <c r="AT519" s="199" t="s">
        <v>165</v>
      </c>
      <c r="AU519" s="199" t="s">
        <v>88</v>
      </c>
      <c r="AY519" s="17" t="s">
        <v>163</v>
      </c>
      <c r="BE519" s="200">
        <f t="shared" si="64"/>
        <v>0</v>
      </c>
      <c r="BF519" s="200">
        <f t="shared" si="65"/>
        <v>0</v>
      </c>
      <c r="BG519" s="200">
        <f t="shared" si="66"/>
        <v>0</v>
      </c>
      <c r="BH519" s="200">
        <f t="shared" si="67"/>
        <v>0</v>
      </c>
      <c r="BI519" s="200">
        <f t="shared" si="68"/>
        <v>0</v>
      </c>
      <c r="BJ519" s="17" t="s">
        <v>86</v>
      </c>
      <c r="BK519" s="200">
        <f t="shared" si="69"/>
        <v>0</v>
      </c>
      <c r="BL519" s="17" t="s">
        <v>169</v>
      </c>
      <c r="BM519" s="199" t="s">
        <v>1059</v>
      </c>
    </row>
    <row r="520" spans="1:65" s="2" customFormat="1" ht="33" customHeight="1">
      <c r="A520" s="34"/>
      <c r="B520" s="35"/>
      <c r="C520" s="213" t="s">
        <v>1080</v>
      </c>
      <c r="D520" s="213" t="s">
        <v>186</v>
      </c>
      <c r="E520" s="214" t="s">
        <v>1608</v>
      </c>
      <c r="F520" s="215" t="s">
        <v>1609</v>
      </c>
      <c r="G520" s="216" t="s">
        <v>175</v>
      </c>
      <c r="H520" s="217">
        <v>1</v>
      </c>
      <c r="I520" s="218"/>
      <c r="J520" s="219">
        <f t="shared" si="60"/>
        <v>0</v>
      </c>
      <c r="K520" s="220"/>
      <c r="L520" s="221"/>
      <c r="M520" s="222" t="s">
        <v>1</v>
      </c>
      <c r="N520" s="223" t="s">
        <v>43</v>
      </c>
      <c r="O520" s="71"/>
      <c r="P520" s="197">
        <f t="shared" si="61"/>
        <v>0</v>
      </c>
      <c r="Q520" s="197">
        <v>0.04</v>
      </c>
      <c r="R520" s="197">
        <f t="shared" si="62"/>
        <v>0.04</v>
      </c>
      <c r="S520" s="197">
        <v>0</v>
      </c>
      <c r="T520" s="198">
        <f t="shared" si="63"/>
        <v>0</v>
      </c>
      <c r="U520" s="34"/>
      <c r="V520" s="34"/>
      <c r="W520" s="34"/>
      <c r="X520" s="34"/>
      <c r="Y520" s="34"/>
      <c r="Z520" s="34"/>
      <c r="AA520" s="34"/>
      <c r="AB520" s="34"/>
      <c r="AC520" s="34"/>
      <c r="AD520" s="34"/>
      <c r="AE520" s="34"/>
      <c r="AR520" s="199" t="s">
        <v>189</v>
      </c>
      <c r="AT520" s="199" t="s">
        <v>186</v>
      </c>
      <c r="AU520" s="199" t="s">
        <v>88</v>
      </c>
      <c r="AY520" s="17" t="s">
        <v>163</v>
      </c>
      <c r="BE520" s="200">
        <f t="shared" si="64"/>
        <v>0</v>
      </c>
      <c r="BF520" s="200">
        <f t="shared" si="65"/>
        <v>0</v>
      </c>
      <c r="BG520" s="200">
        <f t="shared" si="66"/>
        <v>0</v>
      </c>
      <c r="BH520" s="200">
        <f t="shared" si="67"/>
        <v>0</v>
      </c>
      <c r="BI520" s="200">
        <f t="shared" si="68"/>
        <v>0</v>
      </c>
      <c r="BJ520" s="17" t="s">
        <v>86</v>
      </c>
      <c r="BK520" s="200">
        <f t="shared" si="69"/>
        <v>0</v>
      </c>
      <c r="BL520" s="17" t="s">
        <v>169</v>
      </c>
      <c r="BM520" s="199" t="s">
        <v>1610</v>
      </c>
    </row>
    <row r="521" spans="1:65" s="2" customFormat="1" ht="24.2" customHeight="1">
      <c r="A521" s="34"/>
      <c r="B521" s="35"/>
      <c r="C521" s="187" t="s">
        <v>1084</v>
      </c>
      <c r="D521" s="187" t="s">
        <v>165</v>
      </c>
      <c r="E521" s="188" t="s">
        <v>1065</v>
      </c>
      <c r="F521" s="189" t="s">
        <v>1066</v>
      </c>
      <c r="G521" s="190" t="s">
        <v>175</v>
      </c>
      <c r="H521" s="191">
        <v>1</v>
      </c>
      <c r="I521" s="192"/>
      <c r="J521" s="193">
        <f t="shared" si="60"/>
        <v>0</v>
      </c>
      <c r="K521" s="194"/>
      <c r="L521" s="39"/>
      <c r="M521" s="195" t="s">
        <v>1</v>
      </c>
      <c r="N521" s="196" t="s">
        <v>43</v>
      </c>
      <c r="O521" s="71"/>
      <c r="P521" s="197">
        <f t="shared" si="61"/>
        <v>0</v>
      </c>
      <c r="Q521" s="197">
        <v>0</v>
      </c>
      <c r="R521" s="197">
        <f t="shared" si="62"/>
        <v>0</v>
      </c>
      <c r="S521" s="197">
        <v>0</v>
      </c>
      <c r="T521" s="198">
        <f t="shared" si="63"/>
        <v>0</v>
      </c>
      <c r="U521" s="34"/>
      <c r="V521" s="34"/>
      <c r="W521" s="34"/>
      <c r="X521" s="34"/>
      <c r="Y521" s="34"/>
      <c r="Z521" s="34"/>
      <c r="AA521" s="34"/>
      <c r="AB521" s="34"/>
      <c r="AC521" s="34"/>
      <c r="AD521" s="34"/>
      <c r="AE521" s="34"/>
      <c r="AR521" s="199" t="s">
        <v>256</v>
      </c>
      <c r="AT521" s="199" t="s">
        <v>165</v>
      </c>
      <c r="AU521" s="199" t="s">
        <v>88</v>
      </c>
      <c r="AY521" s="17" t="s">
        <v>163</v>
      </c>
      <c r="BE521" s="200">
        <f t="shared" si="64"/>
        <v>0</v>
      </c>
      <c r="BF521" s="200">
        <f t="shared" si="65"/>
        <v>0</v>
      </c>
      <c r="BG521" s="200">
        <f t="shared" si="66"/>
        <v>0</v>
      </c>
      <c r="BH521" s="200">
        <f t="shared" si="67"/>
        <v>0</v>
      </c>
      <c r="BI521" s="200">
        <f t="shared" si="68"/>
        <v>0</v>
      </c>
      <c r="BJ521" s="17" t="s">
        <v>86</v>
      </c>
      <c r="BK521" s="200">
        <f t="shared" si="69"/>
        <v>0</v>
      </c>
      <c r="BL521" s="17" t="s">
        <v>256</v>
      </c>
      <c r="BM521" s="199" t="s">
        <v>1067</v>
      </c>
    </row>
    <row r="522" spans="1:65" s="2" customFormat="1" ht="21.75" customHeight="1">
      <c r="A522" s="34"/>
      <c r="B522" s="35"/>
      <c r="C522" s="213" t="s">
        <v>1088</v>
      </c>
      <c r="D522" s="213" t="s">
        <v>186</v>
      </c>
      <c r="E522" s="214" t="s">
        <v>1069</v>
      </c>
      <c r="F522" s="215" t="s">
        <v>1070</v>
      </c>
      <c r="G522" s="216" t="s">
        <v>175</v>
      </c>
      <c r="H522" s="217">
        <v>1</v>
      </c>
      <c r="I522" s="218"/>
      <c r="J522" s="219">
        <f t="shared" si="60"/>
        <v>0</v>
      </c>
      <c r="K522" s="220"/>
      <c r="L522" s="221"/>
      <c r="M522" s="222" t="s">
        <v>1</v>
      </c>
      <c r="N522" s="223" t="s">
        <v>43</v>
      </c>
      <c r="O522" s="71"/>
      <c r="P522" s="197">
        <f t="shared" si="61"/>
        <v>0</v>
      </c>
      <c r="Q522" s="197">
        <v>4.7000000000000002E-3</v>
      </c>
      <c r="R522" s="197">
        <f t="shared" si="62"/>
        <v>4.7000000000000002E-3</v>
      </c>
      <c r="S522" s="197">
        <v>0</v>
      </c>
      <c r="T522" s="198">
        <f t="shared" si="63"/>
        <v>0</v>
      </c>
      <c r="U522" s="34"/>
      <c r="V522" s="34"/>
      <c r="W522" s="34"/>
      <c r="X522" s="34"/>
      <c r="Y522" s="34"/>
      <c r="Z522" s="34"/>
      <c r="AA522" s="34"/>
      <c r="AB522" s="34"/>
      <c r="AC522" s="34"/>
      <c r="AD522" s="34"/>
      <c r="AE522" s="34"/>
      <c r="AR522" s="199" t="s">
        <v>366</v>
      </c>
      <c r="AT522" s="199" t="s">
        <v>186</v>
      </c>
      <c r="AU522" s="199" t="s">
        <v>88</v>
      </c>
      <c r="AY522" s="17" t="s">
        <v>163</v>
      </c>
      <c r="BE522" s="200">
        <f t="shared" si="64"/>
        <v>0</v>
      </c>
      <c r="BF522" s="200">
        <f t="shared" si="65"/>
        <v>0</v>
      </c>
      <c r="BG522" s="200">
        <f t="shared" si="66"/>
        <v>0</v>
      </c>
      <c r="BH522" s="200">
        <f t="shared" si="67"/>
        <v>0</v>
      </c>
      <c r="BI522" s="200">
        <f t="shared" si="68"/>
        <v>0</v>
      </c>
      <c r="BJ522" s="17" t="s">
        <v>86</v>
      </c>
      <c r="BK522" s="200">
        <f t="shared" si="69"/>
        <v>0</v>
      </c>
      <c r="BL522" s="17" t="s">
        <v>256</v>
      </c>
      <c r="BM522" s="199" t="s">
        <v>1071</v>
      </c>
    </row>
    <row r="523" spans="1:65" s="2" customFormat="1" ht="16.5" customHeight="1">
      <c r="A523" s="34"/>
      <c r="B523" s="35"/>
      <c r="C523" s="187" t="s">
        <v>1092</v>
      </c>
      <c r="D523" s="187" t="s">
        <v>165</v>
      </c>
      <c r="E523" s="188" t="s">
        <v>1073</v>
      </c>
      <c r="F523" s="189" t="s">
        <v>1074</v>
      </c>
      <c r="G523" s="190" t="s">
        <v>175</v>
      </c>
      <c r="H523" s="191">
        <v>32</v>
      </c>
      <c r="I523" s="192"/>
      <c r="J523" s="193">
        <f t="shared" si="60"/>
        <v>0</v>
      </c>
      <c r="K523" s="194"/>
      <c r="L523" s="39"/>
      <c r="M523" s="195" t="s">
        <v>1</v>
      </c>
      <c r="N523" s="196" t="s">
        <v>43</v>
      </c>
      <c r="O523" s="71"/>
      <c r="P523" s="197">
        <f t="shared" si="61"/>
        <v>0</v>
      </c>
      <c r="Q523" s="197">
        <v>0</v>
      </c>
      <c r="R523" s="197">
        <f t="shared" si="62"/>
        <v>0</v>
      </c>
      <c r="S523" s="197">
        <v>0</v>
      </c>
      <c r="T523" s="198">
        <f t="shared" si="63"/>
        <v>0</v>
      </c>
      <c r="U523" s="34"/>
      <c r="V523" s="34"/>
      <c r="W523" s="34"/>
      <c r="X523" s="34"/>
      <c r="Y523" s="34"/>
      <c r="Z523" s="34"/>
      <c r="AA523" s="34"/>
      <c r="AB523" s="34"/>
      <c r="AC523" s="34"/>
      <c r="AD523" s="34"/>
      <c r="AE523" s="34"/>
      <c r="AR523" s="199" t="s">
        <v>256</v>
      </c>
      <c r="AT523" s="199" t="s">
        <v>165</v>
      </c>
      <c r="AU523" s="199" t="s">
        <v>88</v>
      </c>
      <c r="AY523" s="17" t="s">
        <v>163</v>
      </c>
      <c r="BE523" s="200">
        <f t="shared" si="64"/>
        <v>0</v>
      </c>
      <c r="BF523" s="200">
        <f t="shared" si="65"/>
        <v>0</v>
      </c>
      <c r="BG523" s="200">
        <f t="shared" si="66"/>
        <v>0</v>
      </c>
      <c r="BH523" s="200">
        <f t="shared" si="67"/>
        <v>0</v>
      </c>
      <c r="BI523" s="200">
        <f t="shared" si="68"/>
        <v>0</v>
      </c>
      <c r="BJ523" s="17" t="s">
        <v>86</v>
      </c>
      <c r="BK523" s="200">
        <f t="shared" si="69"/>
        <v>0</v>
      </c>
      <c r="BL523" s="17" t="s">
        <v>256</v>
      </c>
      <c r="BM523" s="199" t="s">
        <v>1075</v>
      </c>
    </row>
    <row r="524" spans="1:65" s="2" customFormat="1" ht="16.5" customHeight="1">
      <c r="A524" s="34"/>
      <c r="B524" s="35"/>
      <c r="C524" s="213" t="s">
        <v>1096</v>
      </c>
      <c r="D524" s="213" t="s">
        <v>186</v>
      </c>
      <c r="E524" s="214" t="s">
        <v>1077</v>
      </c>
      <c r="F524" s="215" t="s">
        <v>1078</v>
      </c>
      <c r="G524" s="216" t="s">
        <v>175</v>
      </c>
      <c r="H524" s="217">
        <v>32</v>
      </c>
      <c r="I524" s="218"/>
      <c r="J524" s="219">
        <f t="shared" si="60"/>
        <v>0</v>
      </c>
      <c r="K524" s="220"/>
      <c r="L524" s="221"/>
      <c r="M524" s="222" t="s">
        <v>1</v>
      </c>
      <c r="N524" s="223" t="s">
        <v>43</v>
      </c>
      <c r="O524" s="71"/>
      <c r="P524" s="197">
        <f t="shared" si="61"/>
        <v>0</v>
      </c>
      <c r="Q524" s="197">
        <v>1.1999999999999999E-3</v>
      </c>
      <c r="R524" s="197">
        <f t="shared" si="62"/>
        <v>3.8399999999999997E-2</v>
      </c>
      <c r="S524" s="197">
        <v>0</v>
      </c>
      <c r="T524" s="198">
        <f t="shared" si="63"/>
        <v>0</v>
      </c>
      <c r="U524" s="34"/>
      <c r="V524" s="34"/>
      <c r="W524" s="34"/>
      <c r="X524" s="34"/>
      <c r="Y524" s="34"/>
      <c r="Z524" s="34"/>
      <c r="AA524" s="34"/>
      <c r="AB524" s="34"/>
      <c r="AC524" s="34"/>
      <c r="AD524" s="34"/>
      <c r="AE524" s="34"/>
      <c r="AR524" s="199" t="s">
        <v>366</v>
      </c>
      <c r="AT524" s="199" t="s">
        <v>186</v>
      </c>
      <c r="AU524" s="199" t="s">
        <v>88</v>
      </c>
      <c r="AY524" s="17" t="s">
        <v>163</v>
      </c>
      <c r="BE524" s="200">
        <f t="shared" si="64"/>
        <v>0</v>
      </c>
      <c r="BF524" s="200">
        <f t="shared" si="65"/>
        <v>0</v>
      </c>
      <c r="BG524" s="200">
        <f t="shared" si="66"/>
        <v>0</v>
      </c>
      <c r="BH524" s="200">
        <f t="shared" si="67"/>
        <v>0</v>
      </c>
      <c r="BI524" s="200">
        <f t="shared" si="68"/>
        <v>0</v>
      </c>
      <c r="BJ524" s="17" t="s">
        <v>86</v>
      </c>
      <c r="BK524" s="200">
        <f t="shared" si="69"/>
        <v>0</v>
      </c>
      <c r="BL524" s="17" t="s">
        <v>256</v>
      </c>
      <c r="BM524" s="199" t="s">
        <v>1079</v>
      </c>
    </row>
    <row r="525" spans="1:65" s="2" customFormat="1" ht="24.2" customHeight="1">
      <c r="A525" s="34"/>
      <c r="B525" s="35"/>
      <c r="C525" s="213" t="s">
        <v>1100</v>
      </c>
      <c r="D525" s="213" t="s">
        <v>186</v>
      </c>
      <c r="E525" s="214" t="s">
        <v>1081</v>
      </c>
      <c r="F525" s="215" t="s">
        <v>1082</v>
      </c>
      <c r="G525" s="216" t="s">
        <v>175</v>
      </c>
      <c r="H525" s="217">
        <v>32</v>
      </c>
      <c r="I525" s="218"/>
      <c r="J525" s="219">
        <f t="shared" si="60"/>
        <v>0</v>
      </c>
      <c r="K525" s="220"/>
      <c r="L525" s="221"/>
      <c r="M525" s="222" t="s">
        <v>1</v>
      </c>
      <c r="N525" s="223" t="s">
        <v>43</v>
      </c>
      <c r="O525" s="71"/>
      <c r="P525" s="197">
        <f t="shared" si="61"/>
        <v>0</v>
      </c>
      <c r="Q525" s="197">
        <v>5.1999999999999995E-4</v>
      </c>
      <c r="R525" s="197">
        <f t="shared" si="62"/>
        <v>1.6639999999999999E-2</v>
      </c>
      <c r="S525" s="197">
        <v>0</v>
      </c>
      <c r="T525" s="198">
        <f t="shared" si="63"/>
        <v>0</v>
      </c>
      <c r="U525" s="34"/>
      <c r="V525" s="34"/>
      <c r="W525" s="34"/>
      <c r="X525" s="34"/>
      <c r="Y525" s="34"/>
      <c r="Z525" s="34"/>
      <c r="AA525" s="34"/>
      <c r="AB525" s="34"/>
      <c r="AC525" s="34"/>
      <c r="AD525" s="34"/>
      <c r="AE525" s="34"/>
      <c r="AR525" s="199" t="s">
        <v>366</v>
      </c>
      <c r="AT525" s="199" t="s">
        <v>186</v>
      </c>
      <c r="AU525" s="199" t="s">
        <v>88</v>
      </c>
      <c r="AY525" s="17" t="s">
        <v>163</v>
      </c>
      <c r="BE525" s="200">
        <f t="shared" si="64"/>
        <v>0</v>
      </c>
      <c r="BF525" s="200">
        <f t="shared" si="65"/>
        <v>0</v>
      </c>
      <c r="BG525" s="200">
        <f t="shared" si="66"/>
        <v>0</v>
      </c>
      <c r="BH525" s="200">
        <f t="shared" si="67"/>
        <v>0</v>
      </c>
      <c r="BI525" s="200">
        <f t="shared" si="68"/>
        <v>0</v>
      </c>
      <c r="BJ525" s="17" t="s">
        <v>86</v>
      </c>
      <c r="BK525" s="200">
        <f t="shared" si="69"/>
        <v>0</v>
      </c>
      <c r="BL525" s="17" t="s">
        <v>256</v>
      </c>
      <c r="BM525" s="199" t="s">
        <v>1083</v>
      </c>
    </row>
    <row r="526" spans="1:65" s="2" customFormat="1" ht="24.2" customHeight="1">
      <c r="A526" s="34"/>
      <c r="B526" s="35"/>
      <c r="C526" s="213" t="s">
        <v>1105</v>
      </c>
      <c r="D526" s="213" t="s">
        <v>186</v>
      </c>
      <c r="E526" s="214" t="s">
        <v>1085</v>
      </c>
      <c r="F526" s="215" t="s">
        <v>1086</v>
      </c>
      <c r="G526" s="216" t="s">
        <v>175</v>
      </c>
      <c r="H526" s="217">
        <v>32</v>
      </c>
      <c r="I526" s="218"/>
      <c r="J526" s="219">
        <f t="shared" si="60"/>
        <v>0</v>
      </c>
      <c r="K526" s="220"/>
      <c r="L526" s="221"/>
      <c r="M526" s="222" t="s">
        <v>1</v>
      </c>
      <c r="N526" s="223" t="s">
        <v>43</v>
      </c>
      <c r="O526" s="71"/>
      <c r="P526" s="197">
        <f t="shared" si="61"/>
        <v>0</v>
      </c>
      <c r="Q526" s="197">
        <v>1.4999999999999999E-4</v>
      </c>
      <c r="R526" s="197">
        <f t="shared" si="62"/>
        <v>4.7999999999999996E-3</v>
      </c>
      <c r="S526" s="197">
        <v>0</v>
      </c>
      <c r="T526" s="198">
        <f t="shared" si="63"/>
        <v>0</v>
      </c>
      <c r="U526" s="34"/>
      <c r="V526" s="34"/>
      <c r="W526" s="34"/>
      <c r="X526" s="34"/>
      <c r="Y526" s="34"/>
      <c r="Z526" s="34"/>
      <c r="AA526" s="34"/>
      <c r="AB526" s="34"/>
      <c r="AC526" s="34"/>
      <c r="AD526" s="34"/>
      <c r="AE526" s="34"/>
      <c r="AR526" s="199" t="s">
        <v>366</v>
      </c>
      <c r="AT526" s="199" t="s">
        <v>186</v>
      </c>
      <c r="AU526" s="199" t="s">
        <v>88</v>
      </c>
      <c r="AY526" s="17" t="s">
        <v>163</v>
      </c>
      <c r="BE526" s="200">
        <f t="shared" si="64"/>
        <v>0</v>
      </c>
      <c r="BF526" s="200">
        <f t="shared" si="65"/>
        <v>0</v>
      </c>
      <c r="BG526" s="200">
        <f t="shared" si="66"/>
        <v>0</v>
      </c>
      <c r="BH526" s="200">
        <f t="shared" si="67"/>
        <v>0</v>
      </c>
      <c r="BI526" s="200">
        <f t="shared" si="68"/>
        <v>0</v>
      </c>
      <c r="BJ526" s="17" t="s">
        <v>86</v>
      </c>
      <c r="BK526" s="200">
        <f t="shared" si="69"/>
        <v>0</v>
      </c>
      <c r="BL526" s="17" t="s">
        <v>256</v>
      </c>
      <c r="BM526" s="199" t="s">
        <v>1087</v>
      </c>
    </row>
    <row r="527" spans="1:65" s="2" customFormat="1" ht="16.5" customHeight="1">
      <c r="A527" s="34"/>
      <c r="B527" s="35"/>
      <c r="C527" s="187" t="s">
        <v>1110</v>
      </c>
      <c r="D527" s="187" t="s">
        <v>165</v>
      </c>
      <c r="E527" s="188" t="s">
        <v>1089</v>
      </c>
      <c r="F527" s="189" t="s">
        <v>1090</v>
      </c>
      <c r="G527" s="190" t="s">
        <v>175</v>
      </c>
      <c r="H527" s="191">
        <v>47</v>
      </c>
      <c r="I527" s="192"/>
      <c r="J527" s="193">
        <f t="shared" si="60"/>
        <v>0</v>
      </c>
      <c r="K527" s="194"/>
      <c r="L527" s="39"/>
      <c r="M527" s="195" t="s">
        <v>1</v>
      </c>
      <c r="N527" s="196" t="s">
        <v>43</v>
      </c>
      <c r="O527" s="71"/>
      <c r="P527" s="197">
        <f t="shared" si="61"/>
        <v>0</v>
      </c>
      <c r="Q527" s="197">
        <v>0</v>
      </c>
      <c r="R527" s="197">
        <f t="shared" si="62"/>
        <v>0</v>
      </c>
      <c r="S527" s="197">
        <v>1.8E-3</v>
      </c>
      <c r="T527" s="198">
        <f t="shared" si="63"/>
        <v>8.4599999999999995E-2</v>
      </c>
      <c r="U527" s="34"/>
      <c r="V527" s="34"/>
      <c r="W527" s="34"/>
      <c r="X527" s="34"/>
      <c r="Y527" s="34"/>
      <c r="Z527" s="34"/>
      <c r="AA527" s="34"/>
      <c r="AB527" s="34"/>
      <c r="AC527" s="34"/>
      <c r="AD527" s="34"/>
      <c r="AE527" s="34"/>
      <c r="AR527" s="199" t="s">
        <v>256</v>
      </c>
      <c r="AT527" s="199" t="s">
        <v>165</v>
      </c>
      <c r="AU527" s="199" t="s">
        <v>88</v>
      </c>
      <c r="AY527" s="17" t="s">
        <v>163</v>
      </c>
      <c r="BE527" s="200">
        <f t="shared" si="64"/>
        <v>0</v>
      </c>
      <c r="BF527" s="200">
        <f t="shared" si="65"/>
        <v>0</v>
      </c>
      <c r="BG527" s="200">
        <f t="shared" si="66"/>
        <v>0</v>
      </c>
      <c r="BH527" s="200">
        <f t="shared" si="67"/>
        <v>0</v>
      </c>
      <c r="BI527" s="200">
        <f t="shared" si="68"/>
        <v>0</v>
      </c>
      <c r="BJ527" s="17" t="s">
        <v>86</v>
      </c>
      <c r="BK527" s="200">
        <f t="shared" si="69"/>
        <v>0</v>
      </c>
      <c r="BL527" s="17" t="s">
        <v>256</v>
      </c>
      <c r="BM527" s="199" t="s">
        <v>1091</v>
      </c>
    </row>
    <row r="528" spans="1:65" s="2" customFormat="1" ht="24.2" customHeight="1">
      <c r="A528" s="34"/>
      <c r="B528" s="35"/>
      <c r="C528" s="187" t="s">
        <v>1115</v>
      </c>
      <c r="D528" s="187" t="s">
        <v>165</v>
      </c>
      <c r="E528" s="188" t="s">
        <v>1093</v>
      </c>
      <c r="F528" s="189" t="s">
        <v>1094</v>
      </c>
      <c r="G528" s="190" t="s">
        <v>175</v>
      </c>
      <c r="H528" s="191">
        <v>28</v>
      </c>
      <c r="I528" s="192"/>
      <c r="J528" s="193">
        <f t="shared" si="60"/>
        <v>0</v>
      </c>
      <c r="K528" s="194"/>
      <c r="L528" s="39"/>
      <c r="M528" s="195" t="s">
        <v>1</v>
      </c>
      <c r="N528" s="196" t="s">
        <v>43</v>
      </c>
      <c r="O528" s="71"/>
      <c r="P528" s="197">
        <f t="shared" si="61"/>
        <v>0</v>
      </c>
      <c r="Q528" s="197">
        <v>0</v>
      </c>
      <c r="R528" s="197">
        <f t="shared" si="62"/>
        <v>0</v>
      </c>
      <c r="S528" s="197">
        <v>5.0000000000000001E-3</v>
      </c>
      <c r="T528" s="198">
        <f t="shared" si="63"/>
        <v>0.14000000000000001</v>
      </c>
      <c r="U528" s="34"/>
      <c r="V528" s="34"/>
      <c r="W528" s="34"/>
      <c r="X528" s="34"/>
      <c r="Y528" s="34"/>
      <c r="Z528" s="34"/>
      <c r="AA528" s="34"/>
      <c r="AB528" s="34"/>
      <c r="AC528" s="34"/>
      <c r="AD528" s="34"/>
      <c r="AE528" s="34"/>
      <c r="AR528" s="199" t="s">
        <v>256</v>
      </c>
      <c r="AT528" s="199" t="s">
        <v>165</v>
      </c>
      <c r="AU528" s="199" t="s">
        <v>88</v>
      </c>
      <c r="AY528" s="17" t="s">
        <v>163</v>
      </c>
      <c r="BE528" s="200">
        <f t="shared" si="64"/>
        <v>0</v>
      </c>
      <c r="BF528" s="200">
        <f t="shared" si="65"/>
        <v>0</v>
      </c>
      <c r="BG528" s="200">
        <f t="shared" si="66"/>
        <v>0</v>
      </c>
      <c r="BH528" s="200">
        <f t="shared" si="67"/>
        <v>0</v>
      </c>
      <c r="BI528" s="200">
        <f t="shared" si="68"/>
        <v>0</v>
      </c>
      <c r="BJ528" s="17" t="s">
        <v>86</v>
      </c>
      <c r="BK528" s="200">
        <f t="shared" si="69"/>
        <v>0</v>
      </c>
      <c r="BL528" s="17" t="s">
        <v>256</v>
      </c>
      <c r="BM528" s="199" t="s">
        <v>1095</v>
      </c>
    </row>
    <row r="529" spans="1:65" s="2" customFormat="1" ht="24.2" customHeight="1">
      <c r="A529" s="34"/>
      <c r="B529" s="35"/>
      <c r="C529" s="187" t="s">
        <v>1121</v>
      </c>
      <c r="D529" s="187" t="s">
        <v>165</v>
      </c>
      <c r="E529" s="188" t="s">
        <v>1097</v>
      </c>
      <c r="F529" s="189" t="s">
        <v>1098</v>
      </c>
      <c r="G529" s="190" t="s">
        <v>175</v>
      </c>
      <c r="H529" s="191">
        <v>28</v>
      </c>
      <c r="I529" s="192"/>
      <c r="J529" s="193">
        <f t="shared" si="60"/>
        <v>0</v>
      </c>
      <c r="K529" s="194"/>
      <c r="L529" s="39"/>
      <c r="M529" s="195" t="s">
        <v>1</v>
      </c>
      <c r="N529" s="196" t="s">
        <v>43</v>
      </c>
      <c r="O529" s="71"/>
      <c r="P529" s="197">
        <f t="shared" si="61"/>
        <v>0</v>
      </c>
      <c r="Q529" s="197">
        <v>0</v>
      </c>
      <c r="R529" s="197">
        <f t="shared" si="62"/>
        <v>0</v>
      </c>
      <c r="S529" s="197">
        <v>0</v>
      </c>
      <c r="T529" s="198">
        <f t="shared" si="63"/>
        <v>0</v>
      </c>
      <c r="U529" s="34"/>
      <c r="V529" s="34"/>
      <c r="W529" s="34"/>
      <c r="X529" s="34"/>
      <c r="Y529" s="34"/>
      <c r="Z529" s="34"/>
      <c r="AA529" s="34"/>
      <c r="AB529" s="34"/>
      <c r="AC529" s="34"/>
      <c r="AD529" s="34"/>
      <c r="AE529" s="34"/>
      <c r="AR529" s="199" t="s">
        <v>256</v>
      </c>
      <c r="AT529" s="199" t="s">
        <v>165</v>
      </c>
      <c r="AU529" s="199" t="s">
        <v>88</v>
      </c>
      <c r="AY529" s="17" t="s">
        <v>163</v>
      </c>
      <c r="BE529" s="200">
        <f t="shared" si="64"/>
        <v>0</v>
      </c>
      <c r="BF529" s="200">
        <f t="shared" si="65"/>
        <v>0</v>
      </c>
      <c r="BG529" s="200">
        <f t="shared" si="66"/>
        <v>0</v>
      </c>
      <c r="BH529" s="200">
        <f t="shared" si="67"/>
        <v>0</v>
      </c>
      <c r="BI529" s="200">
        <f t="shared" si="68"/>
        <v>0</v>
      </c>
      <c r="BJ529" s="17" t="s">
        <v>86</v>
      </c>
      <c r="BK529" s="200">
        <f t="shared" si="69"/>
        <v>0</v>
      </c>
      <c r="BL529" s="17" t="s">
        <v>256</v>
      </c>
      <c r="BM529" s="199" t="s">
        <v>1099</v>
      </c>
    </row>
    <row r="530" spans="1:65" s="2" customFormat="1" ht="21.75" customHeight="1">
      <c r="A530" s="34"/>
      <c r="B530" s="35"/>
      <c r="C530" s="213" t="s">
        <v>1125</v>
      </c>
      <c r="D530" s="213" t="s">
        <v>186</v>
      </c>
      <c r="E530" s="214" t="s">
        <v>1101</v>
      </c>
      <c r="F530" s="215" t="s">
        <v>1102</v>
      </c>
      <c r="G530" s="216" t="s">
        <v>259</v>
      </c>
      <c r="H530" s="217">
        <v>31</v>
      </c>
      <c r="I530" s="218"/>
      <c r="J530" s="219">
        <f t="shared" si="60"/>
        <v>0</v>
      </c>
      <c r="K530" s="220"/>
      <c r="L530" s="221"/>
      <c r="M530" s="222" t="s">
        <v>1</v>
      </c>
      <c r="N530" s="223" t="s">
        <v>43</v>
      </c>
      <c r="O530" s="71"/>
      <c r="P530" s="197">
        <f t="shared" si="61"/>
        <v>0</v>
      </c>
      <c r="Q530" s="197">
        <v>1.8E-3</v>
      </c>
      <c r="R530" s="197">
        <f t="shared" si="62"/>
        <v>5.5799999999999995E-2</v>
      </c>
      <c r="S530" s="197">
        <v>0</v>
      </c>
      <c r="T530" s="198">
        <f t="shared" si="63"/>
        <v>0</v>
      </c>
      <c r="U530" s="34"/>
      <c r="V530" s="34"/>
      <c r="W530" s="34"/>
      <c r="X530" s="34"/>
      <c r="Y530" s="34"/>
      <c r="Z530" s="34"/>
      <c r="AA530" s="34"/>
      <c r="AB530" s="34"/>
      <c r="AC530" s="34"/>
      <c r="AD530" s="34"/>
      <c r="AE530" s="34"/>
      <c r="AR530" s="199" t="s">
        <v>366</v>
      </c>
      <c r="AT530" s="199" t="s">
        <v>186</v>
      </c>
      <c r="AU530" s="199" t="s">
        <v>88</v>
      </c>
      <c r="AY530" s="17" t="s">
        <v>163</v>
      </c>
      <c r="BE530" s="200">
        <f t="shared" si="64"/>
        <v>0</v>
      </c>
      <c r="BF530" s="200">
        <f t="shared" si="65"/>
        <v>0</v>
      </c>
      <c r="BG530" s="200">
        <f t="shared" si="66"/>
        <v>0</v>
      </c>
      <c r="BH530" s="200">
        <f t="shared" si="67"/>
        <v>0</v>
      </c>
      <c r="BI530" s="200">
        <f t="shared" si="68"/>
        <v>0</v>
      </c>
      <c r="BJ530" s="17" t="s">
        <v>86</v>
      </c>
      <c r="BK530" s="200">
        <f t="shared" si="69"/>
        <v>0</v>
      </c>
      <c r="BL530" s="17" t="s">
        <v>256</v>
      </c>
      <c r="BM530" s="199" t="s">
        <v>1103</v>
      </c>
    </row>
    <row r="531" spans="1:65" s="13" customFormat="1" ht="11.25">
      <c r="B531" s="201"/>
      <c r="C531" s="202"/>
      <c r="D531" s="203" t="s">
        <v>171</v>
      </c>
      <c r="E531" s="204" t="s">
        <v>1</v>
      </c>
      <c r="F531" s="205" t="s">
        <v>1611</v>
      </c>
      <c r="G531" s="202"/>
      <c r="H531" s="206">
        <v>31</v>
      </c>
      <c r="I531" s="207"/>
      <c r="J531" s="202"/>
      <c r="K531" s="202"/>
      <c r="L531" s="208"/>
      <c r="M531" s="209"/>
      <c r="N531" s="210"/>
      <c r="O531" s="210"/>
      <c r="P531" s="210"/>
      <c r="Q531" s="210"/>
      <c r="R531" s="210"/>
      <c r="S531" s="210"/>
      <c r="T531" s="211"/>
      <c r="AT531" s="212" t="s">
        <v>171</v>
      </c>
      <c r="AU531" s="212" t="s">
        <v>88</v>
      </c>
      <c r="AV531" s="13" t="s">
        <v>88</v>
      </c>
      <c r="AW531" s="13" t="s">
        <v>34</v>
      </c>
      <c r="AX531" s="13" t="s">
        <v>86</v>
      </c>
      <c r="AY531" s="212" t="s">
        <v>163</v>
      </c>
    </row>
    <row r="532" spans="1:65" s="2" customFormat="1" ht="16.5" customHeight="1">
      <c r="A532" s="34"/>
      <c r="B532" s="35"/>
      <c r="C532" s="213" t="s">
        <v>1129</v>
      </c>
      <c r="D532" s="213" t="s">
        <v>186</v>
      </c>
      <c r="E532" s="214" t="s">
        <v>1106</v>
      </c>
      <c r="F532" s="215" t="s">
        <v>1107</v>
      </c>
      <c r="G532" s="216" t="s">
        <v>1108</v>
      </c>
      <c r="H532" s="217">
        <v>28</v>
      </c>
      <c r="I532" s="218"/>
      <c r="J532" s="219">
        <f>ROUND(I532*H532,2)</f>
        <v>0</v>
      </c>
      <c r="K532" s="220"/>
      <c r="L532" s="221"/>
      <c r="M532" s="222" t="s">
        <v>1</v>
      </c>
      <c r="N532" s="223" t="s">
        <v>43</v>
      </c>
      <c r="O532" s="71"/>
      <c r="P532" s="197">
        <f>O532*H532</f>
        <v>0</v>
      </c>
      <c r="Q532" s="197">
        <v>2.0000000000000001E-4</v>
      </c>
      <c r="R532" s="197">
        <f>Q532*H532</f>
        <v>5.5999999999999999E-3</v>
      </c>
      <c r="S532" s="197">
        <v>0</v>
      </c>
      <c r="T532" s="198">
        <f>S532*H532</f>
        <v>0</v>
      </c>
      <c r="U532" s="34"/>
      <c r="V532" s="34"/>
      <c r="W532" s="34"/>
      <c r="X532" s="34"/>
      <c r="Y532" s="34"/>
      <c r="Z532" s="34"/>
      <c r="AA532" s="34"/>
      <c r="AB532" s="34"/>
      <c r="AC532" s="34"/>
      <c r="AD532" s="34"/>
      <c r="AE532" s="34"/>
      <c r="AR532" s="199" t="s">
        <v>366</v>
      </c>
      <c r="AT532" s="199" t="s">
        <v>186</v>
      </c>
      <c r="AU532" s="199" t="s">
        <v>88</v>
      </c>
      <c r="AY532" s="17" t="s">
        <v>163</v>
      </c>
      <c r="BE532" s="200">
        <f>IF(N532="základní",J532,0)</f>
        <v>0</v>
      </c>
      <c r="BF532" s="200">
        <f>IF(N532="snížená",J532,0)</f>
        <v>0</v>
      </c>
      <c r="BG532" s="200">
        <f>IF(N532="zákl. přenesená",J532,0)</f>
        <v>0</v>
      </c>
      <c r="BH532" s="200">
        <f>IF(N532="sníž. přenesená",J532,0)</f>
        <v>0</v>
      </c>
      <c r="BI532" s="200">
        <f>IF(N532="nulová",J532,0)</f>
        <v>0</v>
      </c>
      <c r="BJ532" s="17" t="s">
        <v>86</v>
      </c>
      <c r="BK532" s="200">
        <f>ROUND(I532*H532,2)</f>
        <v>0</v>
      </c>
      <c r="BL532" s="17" t="s">
        <v>256</v>
      </c>
      <c r="BM532" s="199" t="s">
        <v>1109</v>
      </c>
    </row>
    <row r="533" spans="1:65" s="2" customFormat="1" ht="24.2" customHeight="1">
      <c r="A533" s="34"/>
      <c r="B533" s="35"/>
      <c r="C533" s="187" t="s">
        <v>1134</v>
      </c>
      <c r="D533" s="187" t="s">
        <v>165</v>
      </c>
      <c r="E533" s="188" t="s">
        <v>1111</v>
      </c>
      <c r="F533" s="189" t="s">
        <v>1112</v>
      </c>
      <c r="G533" s="190" t="s">
        <v>259</v>
      </c>
      <c r="H533" s="191">
        <v>4.8</v>
      </c>
      <c r="I533" s="192"/>
      <c r="J533" s="193">
        <f>ROUND(I533*H533,2)</f>
        <v>0</v>
      </c>
      <c r="K533" s="194"/>
      <c r="L533" s="39"/>
      <c r="M533" s="195" t="s">
        <v>1</v>
      </c>
      <c r="N533" s="196" t="s">
        <v>43</v>
      </c>
      <c r="O533" s="71"/>
      <c r="P533" s="197">
        <f>O533*H533</f>
        <v>0</v>
      </c>
      <c r="Q533" s="197">
        <v>0</v>
      </c>
      <c r="R533" s="197">
        <f>Q533*H533</f>
        <v>0</v>
      </c>
      <c r="S533" s="197">
        <v>0</v>
      </c>
      <c r="T533" s="198">
        <f>S533*H533</f>
        <v>0</v>
      </c>
      <c r="U533" s="34"/>
      <c r="V533" s="34"/>
      <c r="W533" s="34"/>
      <c r="X533" s="34"/>
      <c r="Y533" s="34"/>
      <c r="Z533" s="34"/>
      <c r="AA533" s="34"/>
      <c r="AB533" s="34"/>
      <c r="AC533" s="34"/>
      <c r="AD533" s="34"/>
      <c r="AE533" s="34"/>
      <c r="AR533" s="199" t="s">
        <v>256</v>
      </c>
      <c r="AT533" s="199" t="s">
        <v>165</v>
      </c>
      <c r="AU533" s="199" t="s">
        <v>88</v>
      </c>
      <c r="AY533" s="17" t="s">
        <v>163</v>
      </c>
      <c r="BE533" s="200">
        <f>IF(N533="základní",J533,0)</f>
        <v>0</v>
      </c>
      <c r="BF533" s="200">
        <f>IF(N533="snížená",J533,0)</f>
        <v>0</v>
      </c>
      <c r="BG533" s="200">
        <f>IF(N533="zákl. přenesená",J533,0)</f>
        <v>0</v>
      </c>
      <c r="BH533" s="200">
        <f>IF(N533="sníž. přenesená",J533,0)</f>
        <v>0</v>
      </c>
      <c r="BI533" s="200">
        <f>IF(N533="nulová",J533,0)</f>
        <v>0</v>
      </c>
      <c r="BJ533" s="17" t="s">
        <v>86</v>
      </c>
      <c r="BK533" s="200">
        <f>ROUND(I533*H533,2)</f>
        <v>0</v>
      </c>
      <c r="BL533" s="17" t="s">
        <v>256</v>
      </c>
      <c r="BM533" s="199" t="s">
        <v>1113</v>
      </c>
    </row>
    <row r="534" spans="1:65" s="13" customFormat="1" ht="11.25">
      <c r="B534" s="201"/>
      <c r="C534" s="202"/>
      <c r="D534" s="203" t="s">
        <v>171</v>
      </c>
      <c r="E534" s="204" t="s">
        <v>1</v>
      </c>
      <c r="F534" s="205" t="s">
        <v>1114</v>
      </c>
      <c r="G534" s="202"/>
      <c r="H534" s="206">
        <v>4.8</v>
      </c>
      <c r="I534" s="207"/>
      <c r="J534" s="202"/>
      <c r="K534" s="202"/>
      <c r="L534" s="208"/>
      <c r="M534" s="209"/>
      <c r="N534" s="210"/>
      <c r="O534" s="210"/>
      <c r="P534" s="210"/>
      <c r="Q534" s="210"/>
      <c r="R534" s="210"/>
      <c r="S534" s="210"/>
      <c r="T534" s="211"/>
      <c r="AT534" s="212" t="s">
        <v>171</v>
      </c>
      <c r="AU534" s="212" t="s">
        <v>88</v>
      </c>
      <c r="AV534" s="13" t="s">
        <v>88</v>
      </c>
      <c r="AW534" s="13" t="s">
        <v>34</v>
      </c>
      <c r="AX534" s="13" t="s">
        <v>86</v>
      </c>
      <c r="AY534" s="212" t="s">
        <v>163</v>
      </c>
    </row>
    <row r="535" spans="1:65" s="2" customFormat="1" ht="24.2" customHeight="1">
      <c r="A535" s="34"/>
      <c r="B535" s="35"/>
      <c r="C535" s="187" t="s">
        <v>1138</v>
      </c>
      <c r="D535" s="187" t="s">
        <v>165</v>
      </c>
      <c r="E535" s="188" t="s">
        <v>1612</v>
      </c>
      <c r="F535" s="189" t="s">
        <v>1613</v>
      </c>
      <c r="G535" s="190" t="s">
        <v>537</v>
      </c>
      <c r="H535" s="239"/>
      <c r="I535" s="192"/>
      <c r="J535" s="193">
        <f>ROUND(I535*H535,2)</f>
        <v>0</v>
      </c>
      <c r="K535" s="194"/>
      <c r="L535" s="39"/>
      <c r="M535" s="195" t="s">
        <v>1</v>
      </c>
      <c r="N535" s="196" t="s">
        <v>43</v>
      </c>
      <c r="O535" s="71"/>
      <c r="P535" s="197">
        <f>O535*H535</f>
        <v>0</v>
      </c>
      <c r="Q535" s="197">
        <v>0</v>
      </c>
      <c r="R535" s="197">
        <f>Q535*H535</f>
        <v>0</v>
      </c>
      <c r="S535" s="197">
        <v>0</v>
      </c>
      <c r="T535" s="198">
        <f>S535*H535</f>
        <v>0</v>
      </c>
      <c r="U535" s="34"/>
      <c r="V535" s="34"/>
      <c r="W535" s="34"/>
      <c r="X535" s="34"/>
      <c r="Y535" s="34"/>
      <c r="Z535" s="34"/>
      <c r="AA535" s="34"/>
      <c r="AB535" s="34"/>
      <c r="AC535" s="34"/>
      <c r="AD535" s="34"/>
      <c r="AE535" s="34"/>
      <c r="AR535" s="199" t="s">
        <v>256</v>
      </c>
      <c r="AT535" s="199" t="s">
        <v>165</v>
      </c>
      <c r="AU535" s="199" t="s">
        <v>88</v>
      </c>
      <c r="AY535" s="17" t="s">
        <v>163</v>
      </c>
      <c r="BE535" s="200">
        <f>IF(N535="základní",J535,0)</f>
        <v>0</v>
      </c>
      <c r="BF535" s="200">
        <f>IF(N535="snížená",J535,0)</f>
        <v>0</v>
      </c>
      <c r="BG535" s="200">
        <f>IF(N535="zákl. přenesená",J535,0)</f>
        <v>0</v>
      </c>
      <c r="BH535" s="200">
        <f>IF(N535="sníž. přenesená",J535,0)</f>
        <v>0</v>
      </c>
      <c r="BI535" s="200">
        <f>IF(N535="nulová",J535,0)</f>
        <v>0</v>
      </c>
      <c r="BJ535" s="17" t="s">
        <v>86</v>
      </c>
      <c r="BK535" s="200">
        <f>ROUND(I535*H535,2)</f>
        <v>0</v>
      </c>
      <c r="BL535" s="17" t="s">
        <v>256</v>
      </c>
      <c r="BM535" s="199" t="s">
        <v>1614</v>
      </c>
    </row>
    <row r="536" spans="1:65" s="12" customFormat="1" ht="22.9" customHeight="1">
      <c r="B536" s="171"/>
      <c r="C536" s="172"/>
      <c r="D536" s="173" t="s">
        <v>77</v>
      </c>
      <c r="E536" s="185" t="s">
        <v>1119</v>
      </c>
      <c r="F536" s="185" t="s">
        <v>1120</v>
      </c>
      <c r="G536" s="172"/>
      <c r="H536" s="172"/>
      <c r="I536" s="175"/>
      <c r="J536" s="186">
        <f>BK536</f>
        <v>0</v>
      </c>
      <c r="K536" s="172"/>
      <c r="L536" s="177"/>
      <c r="M536" s="178"/>
      <c r="N536" s="179"/>
      <c r="O536" s="179"/>
      <c r="P536" s="180">
        <f>SUM(P537:P551)</f>
        <v>0</v>
      </c>
      <c r="Q536" s="179"/>
      <c r="R536" s="180">
        <f>SUM(R537:R551)</f>
        <v>5.4469999999999998E-2</v>
      </c>
      <c r="S536" s="179"/>
      <c r="T536" s="181">
        <f>SUM(T537:T551)</f>
        <v>0.71</v>
      </c>
      <c r="AR536" s="182" t="s">
        <v>88</v>
      </c>
      <c r="AT536" s="183" t="s">
        <v>77</v>
      </c>
      <c r="AU536" s="183" t="s">
        <v>86</v>
      </c>
      <c r="AY536" s="182" t="s">
        <v>163</v>
      </c>
      <c r="BK536" s="184">
        <f>SUM(BK537:BK551)</f>
        <v>0</v>
      </c>
    </row>
    <row r="537" spans="1:65" s="2" customFormat="1" ht="24.2" customHeight="1">
      <c r="A537" s="34"/>
      <c r="B537" s="35"/>
      <c r="C537" s="187" t="s">
        <v>1142</v>
      </c>
      <c r="D537" s="187" t="s">
        <v>165</v>
      </c>
      <c r="E537" s="188" t="s">
        <v>1122</v>
      </c>
      <c r="F537" s="189" t="s">
        <v>1123</v>
      </c>
      <c r="G537" s="190" t="s">
        <v>259</v>
      </c>
      <c r="H537" s="191">
        <v>0.8</v>
      </c>
      <c r="I537" s="192"/>
      <c r="J537" s="193">
        <f>ROUND(I537*H537,2)</f>
        <v>0</v>
      </c>
      <c r="K537" s="194"/>
      <c r="L537" s="39"/>
      <c r="M537" s="195" t="s">
        <v>1</v>
      </c>
      <c r="N537" s="196" t="s">
        <v>43</v>
      </c>
      <c r="O537" s="71"/>
      <c r="P537" s="197">
        <f>O537*H537</f>
        <v>0</v>
      </c>
      <c r="Q537" s="197">
        <v>4.0000000000000002E-4</v>
      </c>
      <c r="R537" s="197">
        <f>Q537*H537</f>
        <v>3.2000000000000003E-4</v>
      </c>
      <c r="S537" s="197">
        <v>0</v>
      </c>
      <c r="T537" s="198">
        <f>S537*H537</f>
        <v>0</v>
      </c>
      <c r="U537" s="34"/>
      <c r="V537" s="34"/>
      <c r="W537" s="34"/>
      <c r="X537" s="34"/>
      <c r="Y537" s="34"/>
      <c r="Z537" s="34"/>
      <c r="AA537" s="34"/>
      <c r="AB537" s="34"/>
      <c r="AC537" s="34"/>
      <c r="AD537" s="34"/>
      <c r="AE537" s="34"/>
      <c r="AR537" s="199" t="s">
        <v>169</v>
      </c>
      <c r="AT537" s="199" t="s">
        <v>165</v>
      </c>
      <c r="AU537" s="199" t="s">
        <v>88</v>
      </c>
      <c r="AY537" s="17" t="s">
        <v>163</v>
      </c>
      <c r="BE537" s="200">
        <f>IF(N537="základní",J537,0)</f>
        <v>0</v>
      </c>
      <c r="BF537" s="200">
        <f>IF(N537="snížená",J537,0)</f>
        <v>0</v>
      </c>
      <c r="BG537" s="200">
        <f>IF(N537="zákl. přenesená",J537,0)</f>
        <v>0</v>
      </c>
      <c r="BH537" s="200">
        <f>IF(N537="sníž. přenesená",J537,0)</f>
        <v>0</v>
      </c>
      <c r="BI537" s="200">
        <f>IF(N537="nulová",J537,0)</f>
        <v>0</v>
      </c>
      <c r="BJ537" s="17" t="s">
        <v>86</v>
      </c>
      <c r="BK537" s="200">
        <f>ROUND(I537*H537,2)</f>
        <v>0</v>
      </c>
      <c r="BL537" s="17" t="s">
        <v>169</v>
      </c>
      <c r="BM537" s="199" t="s">
        <v>1124</v>
      </c>
    </row>
    <row r="538" spans="1:65" s="2" customFormat="1" ht="24.2" customHeight="1">
      <c r="A538" s="34"/>
      <c r="B538" s="35"/>
      <c r="C538" s="213" t="s">
        <v>1146</v>
      </c>
      <c r="D538" s="213" t="s">
        <v>186</v>
      </c>
      <c r="E538" s="214" t="s">
        <v>1126</v>
      </c>
      <c r="F538" s="215" t="s">
        <v>1127</v>
      </c>
      <c r="G538" s="216" t="s">
        <v>259</v>
      </c>
      <c r="H538" s="217">
        <v>0.8</v>
      </c>
      <c r="I538" s="218"/>
      <c r="J538" s="219">
        <f>ROUND(I538*H538,2)</f>
        <v>0</v>
      </c>
      <c r="K538" s="220"/>
      <c r="L538" s="221"/>
      <c r="M538" s="222" t="s">
        <v>1</v>
      </c>
      <c r="N538" s="223" t="s">
        <v>43</v>
      </c>
      <c r="O538" s="71"/>
      <c r="P538" s="197">
        <f>O538*H538</f>
        <v>0</v>
      </c>
      <c r="Q538" s="197">
        <v>0</v>
      </c>
      <c r="R538" s="197">
        <f>Q538*H538</f>
        <v>0</v>
      </c>
      <c r="S538" s="197">
        <v>0</v>
      </c>
      <c r="T538" s="198">
        <f>S538*H538</f>
        <v>0</v>
      </c>
      <c r="U538" s="34"/>
      <c r="V538" s="34"/>
      <c r="W538" s="34"/>
      <c r="X538" s="34"/>
      <c r="Y538" s="34"/>
      <c r="Z538" s="34"/>
      <c r="AA538" s="34"/>
      <c r="AB538" s="34"/>
      <c r="AC538" s="34"/>
      <c r="AD538" s="34"/>
      <c r="AE538" s="34"/>
      <c r="AR538" s="199" t="s">
        <v>189</v>
      </c>
      <c r="AT538" s="199" t="s">
        <v>186</v>
      </c>
      <c r="AU538" s="199" t="s">
        <v>88</v>
      </c>
      <c r="AY538" s="17" t="s">
        <v>163</v>
      </c>
      <c r="BE538" s="200">
        <f>IF(N538="základní",J538,0)</f>
        <v>0</v>
      </c>
      <c r="BF538" s="200">
        <f>IF(N538="snížená",J538,0)</f>
        <v>0</v>
      </c>
      <c r="BG538" s="200">
        <f>IF(N538="zákl. přenesená",J538,0)</f>
        <v>0</v>
      </c>
      <c r="BH538" s="200">
        <f>IF(N538="sníž. přenesená",J538,0)</f>
        <v>0</v>
      </c>
      <c r="BI538" s="200">
        <f>IF(N538="nulová",J538,0)</f>
        <v>0</v>
      </c>
      <c r="BJ538" s="17" t="s">
        <v>86</v>
      </c>
      <c r="BK538" s="200">
        <f>ROUND(I538*H538,2)</f>
        <v>0</v>
      </c>
      <c r="BL538" s="17" t="s">
        <v>169</v>
      </c>
      <c r="BM538" s="199" t="s">
        <v>1128</v>
      </c>
    </row>
    <row r="539" spans="1:65" s="2" customFormat="1" ht="24.2" customHeight="1">
      <c r="A539" s="34"/>
      <c r="B539" s="35"/>
      <c r="C539" s="187" t="s">
        <v>1150</v>
      </c>
      <c r="D539" s="187" t="s">
        <v>165</v>
      </c>
      <c r="E539" s="188" t="s">
        <v>1130</v>
      </c>
      <c r="F539" s="189" t="s">
        <v>1131</v>
      </c>
      <c r="G539" s="190" t="s">
        <v>175</v>
      </c>
      <c r="H539" s="191">
        <v>1</v>
      </c>
      <c r="I539" s="192"/>
      <c r="J539" s="193">
        <f>ROUND(I539*H539,2)</f>
        <v>0</v>
      </c>
      <c r="K539" s="194"/>
      <c r="L539" s="39"/>
      <c r="M539" s="195" t="s">
        <v>1</v>
      </c>
      <c r="N539" s="196" t="s">
        <v>43</v>
      </c>
      <c r="O539" s="71"/>
      <c r="P539" s="197">
        <f>O539*H539</f>
        <v>0</v>
      </c>
      <c r="Q539" s="197">
        <v>0</v>
      </c>
      <c r="R539" s="197">
        <f>Q539*H539</f>
        <v>0</v>
      </c>
      <c r="S539" s="197">
        <v>0</v>
      </c>
      <c r="T539" s="198">
        <f>S539*H539</f>
        <v>0</v>
      </c>
      <c r="U539" s="34"/>
      <c r="V539" s="34"/>
      <c r="W539" s="34"/>
      <c r="X539" s="34"/>
      <c r="Y539" s="34"/>
      <c r="Z539" s="34"/>
      <c r="AA539" s="34"/>
      <c r="AB539" s="34"/>
      <c r="AC539" s="34"/>
      <c r="AD539" s="34"/>
      <c r="AE539" s="34"/>
      <c r="AR539" s="199" t="s">
        <v>256</v>
      </c>
      <c r="AT539" s="199" t="s">
        <v>165</v>
      </c>
      <c r="AU539" s="199" t="s">
        <v>88</v>
      </c>
      <c r="AY539" s="17" t="s">
        <v>163</v>
      </c>
      <c r="BE539" s="200">
        <f>IF(N539="základní",J539,0)</f>
        <v>0</v>
      </c>
      <c r="BF539" s="200">
        <f>IF(N539="snížená",J539,0)</f>
        <v>0</v>
      </c>
      <c r="BG539" s="200">
        <f>IF(N539="zákl. přenesená",J539,0)</f>
        <v>0</v>
      </c>
      <c r="BH539" s="200">
        <f>IF(N539="sníž. přenesená",J539,0)</f>
        <v>0</v>
      </c>
      <c r="BI539" s="200">
        <f>IF(N539="nulová",J539,0)</f>
        <v>0</v>
      </c>
      <c r="BJ539" s="17" t="s">
        <v>86</v>
      </c>
      <c r="BK539" s="200">
        <f>ROUND(I539*H539,2)</f>
        <v>0</v>
      </c>
      <c r="BL539" s="17" t="s">
        <v>256</v>
      </c>
      <c r="BM539" s="199" t="s">
        <v>1132</v>
      </c>
    </row>
    <row r="540" spans="1:65" s="13" customFormat="1" ht="11.25">
      <c r="B540" s="201"/>
      <c r="C540" s="202"/>
      <c r="D540" s="203" t="s">
        <v>171</v>
      </c>
      <c r="E540" s="204" t="s">
        <v>1</v>
      </c>
      <c r="F540" s="205" t="s">
        <v>1133</v>
      </c>
      <c r="G540" s="202"/>
      <c r="H540" s="206">
        <v>1</v>
      </c>
      <c r="I540" s="207"/>
      <c r="J540" s="202"/>
      <c r="K540" s="202"/>
      <c r="L540" s="208"/>
      <c r="M540" s="209"/>
      <c r="N540" s="210"/>
      <c r="O540" s="210"/>
      <c r="P540" s="210"/>
      <c r="Q540" s="210"/>
      <c r="R540" s="210"/>
      <c r="S540" s="210"/>
      <c r="T540" s="211"/>
      <c r="AT540" s="212" t="s">
        <v>171</v>
      </c>
      <c r="AU540" s="212" t="s">
        <v>88</v>
      </c>
      <c r="AV540" s="13" t="s">
        <v>88</v>
      </c>
      <c r="AW540" s="13" t="s">
        <v>34</v>
      </c>
      <c r="AX540" s="13" t="s">
        <v>86</v>
      </c>
      <c r="AY540" s="212" t="s">
        <v>163</v>
      </c>
    </row>
    <row r="541" spans="1:65" s="2" customFormat="1" ht="24.2" customHeight="1">
      <c r="A541" s="34"/>
      <c r="B541" s="35"/>
      <c r="C541" s="213" t="s">
        <v>1154</v>
      </c>
      <c r="D541" s="213" t="s">
        <v>186</v>
      </c>
      <c r="E541" s="214" t="s">
        <v>1135</v>
      </c>
      <c r="F541" s="215" t="s">
        <v>1136</v>
      </c>
      <c r="G541" s="216" t="s">
        <v>175</v>
      </c>
      <c r="H541" s="217">
        <v>1</v>
      </c>
      <c r="I541" s="218"/>
      <c r="J541" s="219">
        <f t="shared" ref="J541:J549" si="70">ROUND(I541*H541,2)</f>
        <v>0</v>
      </c>
      <c r="K541" s="220"/>
      <c r="L541" s="221"/>
      <c r="M541" s="222" t="s">
        <v>1</v>
      </c>
      <c r="N541" s="223" t="s">
        <v>43</v>
      </c>
      <c r="O541" s="71"/>
      <c r="P541" s="197">
        <f t="shared" ref="P541:P549" si="71">O541*H541</f>
        <v>0</v>
      </c>
      <c r="Q541" s="197">
        <v>4.8000000000000001E-2</v>
      </c>
      <c r="R541" s="197">
        <f t="shared" ref="R541:R549" si="72">Q541*H541</f>
        <v>4.8000000000000001E-2</v>
      </c>
      <c r="S541" s="197">
        <v>0</v>
      </c>
      <c r="T541" s="198">
        <f t="shared" ref="T541:T549" si="73">S541*H541</f>
        <v>0</v>
      </c>
      <c r="U541" s="34"/>
      <c r="V541" s="34"/>
      <c r="W541" s="34"/>
      <c r="X541" s="34"/>
      <c r="Y541" s="34"/>
      <c r="Z541" s="34"/>
      <c r="AA541" s="34"/>
      <c r="AB541" s="34"/>
      <c r="AC541" s="34"/>
      <c r="AD541" s="34"/>
      <c r="AE541" s="34"/>
      <c r="AR541" s="199" t="s">
        <v>366</v>
      </c>
      <c r="AT541" s="199" t="s">
        <v>186</v>
      </c>
      <c r="AU541" s="199" t="s">
        <v>88</v>
      </c>
      <c r="AY541" s="17" t="s">
        <v>163</v>
      </c>
      <c r="BE541" s="200">
        <f t="shared" ref="BE541:BE549" si="74">IF(N541="základní",J541,0)</f>
        <v>0</v>
      </c>
      <c r="BF541" s="200">
        <f t="shared" ref="BF541:BF549" si="75">IF(N541="snížená",J541,0)</f>
        <v>0</v>
      </c>
      <c r="BG541" s="200">
        <f t="shared" ref="BG541:BG549" si="76">IF(N541="zákl. přenesená",J541,0)</f>
        <v>0</v>
      </c>
      <c r="BH541" s="200">
        <f t="shared" ref="BH541:BH549" si="77">IF(N541="sníž. přenesená",J541,0)</f>
        <v>0</v>
      </c>
      <c r="BI541" s="200">
        <f t="shared" ref="BI541:BI549" si="78">IF(N541="nulová",J541,0)</f>
        <v>0</v>
      </c>
      <c r="BJ541" s="17" t="s">
        <v>86</v>
      </c>
      <c r="BK541" s="200">
        <f t="shared" ref="BK541:BK549" si="79">ROUND(I541*H541,2)</f>
        <v>0</v>
      </c>
      <c r="BL541" s="17" t="s">
        <v>256</v>
      </c>
      <c r="BM541" s="199" t="s">
        <v>1137</v>
      </c>
    </row>
    <row r="542" spans="1:65" s="2" customFormat="1" ht="16.5" customHeight="1">
      <c r="A542" s="34"/>
      <c r="B542" s="35"/>
      <c r="C542" s="187" t="s">
        <v>1158</v>
      </c>
      <c r="D542" s="187" t="s">
        <v>165</v>
      </c>
      <c r="E542" s="188" t="s">
        <v>1139</v>
      </c>
      <c r="F542" s="189" t="s">
        <v>1140</v>
      </c>
      <c r="G542" s="190" t="s">
        <v>168</v>
      </c>
      <c r="H542" s="191">
        <v>35</v>
      </c>
      <c r="I542" s="192"/>
      <c r="J542" s="193">
        <f t="shared" si="70"/>
        <v>0</v>
      </c>
      <c r="K542" s="194"/>
      <c r="L542" s="39"/>
      <c r="M542" s="195" t="s">
        <v>1</v>
      </c>
      <c r="N542" s="196" t="s">
        <v>43</v>
      </c>
      <c r="O542" s="71"/>
      <c r="P542" s="197">
        <f t="shared" si="71"/>
        <v>0</v>
      </c>
      <c r="Q542" s="197">
        <v>0</v>
      </c>
      <c r="R542" s="197">
        <f t="shared" si="72"/>
        <v>0</v>
      </c>
      <c r="S542" s="197">
        <v>4.0000000000000001E-3</v>
      </c>
      <c r="T542" s="198">
        <f t="shared" si="73"/>
        <v>0.14000000000000001</v>
      </c>
      <c r="U542" s="34"/>
      <c r="V542" s="34"/>
      <c r="W542" s="34"/>
      <c r="X542" s="34"/>
      <c r="Y542" s="34"/>
      <c r="Z542" s="34"/>
      <c r="AA542" s="34"/>
      <c r="AB542" s="34"/>
      <c r="AC542" s="34"/>
      <c r="AD542" s="34"/>
      <c r="AE542" s="34"/>
      <c r="AR542" s="199" t="s">
        <v>256</v>
      </c>
      <c r="AT542" s="199" t="s">
        <v>165</v>
      </c>
      <c r="AU542" s="199" t="s">
        <v>88</v>
      </c>
      <c r="AY542" s="17" t="s">
        <v>163</v>
      </c>
      <c r="BE542" s="200">
        <f t="shared" si="74"/>
        <v>0</v>
      </c>
      <c r="BF542" s="200">
        <f t="shared" si="75"/>
        <v>0</v>
      </c>
      <c r="BG542" s="200">
        <f t="shared" si="76"/>
        <v>0</v>
      </c>
      <c r="BH542" s="200">
        <f t="shared" si="77"/>
        <v>0</v>
      </c>
      <c r="BI542" s="200">
        <f t="shared" si="78"/>
        <v>0</v>
      </c>
      <c r="BJ542" s="17" t="s">
        <v>86</v>
      </c>
      <c r="BK542" s="200">
        <f t="shared" si="79"/>
        <v>0</v>
      </c>
      <c r="BL542" s="17" t="s">
        <v>256</v>
      </c>
      <c r="BM542" s="199" t="s">
        <v>1141</v>
      </c>
    </row>
    <row r="543" spans="1:65" s="2" customFormat="1" ht="16.5" customHeight="1">
      <c r="A543" s="34"/>
      <c r="B543" s="35"/>
      <c r="C543" s="187" t="s">
        <v>1162</v>
      </c>
      <c r="D543" s="187" t="s">
        <v>165</v>
      </c>
      <c r="E543" s="188" t="s">
        <v>1143</v>
      </c>
      <c r="F543" s="189" t="s">
        <v>1144</v>
      </c>
      <c r="G543" s="190" t="s">
        <v>168</v>
      </c>
      <c r="H543" s="191">
        <v>35</v>
      </c>
      <c r="I543" s="192"/>
      <c r="J543" s="193">
        <f t="shared" si="70"/>
        <v>0</v>
      </c>
      <c r="K543" s="194"/>
      <c r="L543" s="39"/>
      <c r="M543" s="195" t="s">
        <v>1</v>
      </c>
      <c r="N543" s="196" t="s">
        <v>43</v>
      </c>
      <c r="O543" s="71"/>
      <c r="P543" s="197">
        <f t="shared" si="71"/>
        <v>0</v>
      </c>
      <c r="Q543" s="197">
        <v>0</v>
      </c>
      <c r="R543" s="197">
        <f t="shared" si="72"/>
        <v>0</v>
      </c>
      <c r="S543" s="197">
        <v>2E-3</v>
      </c>
      <c r="T543" s="198">
        <f t="shared" si="73"/>
        <v>7.0000000000000007E-2</v>
      </c>
      <c r="U543" s="34"/>
      <c r="V543" s="34"/>
      <c r="W543" s="34"/>
      <c r="X543" s="34"/>
      <c r="Y543" s="34"/>
      <c r="Z543" s="34"/>
      <c r="AA543" s="34"/>
      <c r="AB543" s="34"/>
      <c r="AC543" s="34"/>
      <c r="AD543" s="34"/>
      <c r="AE543" s="34"/>
      <c r="AR543" s="199" t="s">
        <v>256</v>
      </c>
      <c r="AT543" s="199" t="s">
        <v>165</v>
      </c>
      <c r="AU543" s="199" t="s">
        <v>88</v>
      </c>
      <c r="AY543" s="17" t="s">
        <v>163</v>
      </c>
      <c r="BE543" s="200">
        <f t="shared" si="74"/>
        <v>0</v>
      </c>
      <c r="BF543" s="200">
        <f t="shared" si="75"/>
        <v>0</v>
      </c>
      <c r="BG543" s="200">
        <f t="shared" si="76"/>
        <v>0</v>
      </c>
      <c r="BH543" s="200">
        <f t="shared" si="77"/>
        <v>0</v>
      </c>
      <c r="BI543" s="200">
        <f t="shared" si="78"/>
        <v>0</v>
      </c>
      <c r="BJ543" s="17" t="s">
        <v>86</v>
      </c>
      <c r="BK543" s="200">
        <f t="shared" si="79"/>
        <v>0</v>
      </c>
      <c r="BL543" s="17" t="s">
        <v>256</v>
      </c>
      <c r="BM543" s="199" t="s">
        <v>1145</v>
      </c>
    </row>
    <row r="544" spans="1:65" s="2" customFormat="1" ht="24.2" customHeight="1">
      <c r="A544" s="34"/>
      <c r="B544" s="35"/>
      <c r="C544" s="187" t="s">
        <v>1166</v>
      </c>
      <c r="D544" s="187" t="s">
        <v>165</v>
      </c>
      <c r="E544" s="188" t="s">
        <v>1147</v>
      </c>
      <c r="F544" s="189" t="s">
        <v>1148</v>
      </c>
      <c r="G544" s="190" t="s">
        <v>175</v>
      </c>
      <c r="H544" s="191">
        <v>1</v>
      </c>
      <c r="I544" s="192"/>
      <c r="J544" s="193">
        <f t="shared" si="70"/>
        <v>0</v>
      </c>
      <c r="K544" s="194"/>
      <c r="L544" s="39"/>
      <c r="M544" s="195" t="s">
        <v>1</v>
      </c>
      <c r="N544" s="196" t="s">
        <v>43</v>
      </c>
      <c r="O544" s="71"/>
      <c r="P544" s="197">
        <f t="shared" si="71"/>
        <v>0</v>
      </c>
      <c r="Q544" s="197">
        <v>0</v>
      </c>
      <c r="R544" s="197">
        <f t="shared" si="72"/>
        <v>0</v>
      </c>
      <c r="S544" s="197">
        <v>0</v>
      </c>
      <c r="T544" s="198">
        <f t="shared" si="73"/>
        <v>0</v>
      </c>
      <c r="U544" s="34"/>
      <c r="V544" s="34"/>
      <c r="W544" s="34"/>
      <c r="X544" s="34"/>
      <c r="Y544" s="34"/>
      <c r="Z544" s="34"/>
      <c r="AA544" s="34"/>
      <c r="AB544" s="34"/>
      <c r="AC544" s="34"/>
      <c r="AD544" s="34"/>
      <c r="AE544" s="34"/>
      <c r="AR544" s="199" t="s">
        <v>256</v>
      </c>
      <c r="AT544" s="199" t="s">
        <v>165</v>
      </c>
      <c r="AU544" s="199" t="s">
        <v>88</v>
      </c>
      <c r="AY544" s="17" t="s">
        <v>163</v>
      </c>
      <c r="BE544" s="200">
        <f t="shared" si="74"/>
        <v>0</v>
      </c>
      <c r="BF544" s="200">
        <f t="shared" si="75"/>
        <v>0</v>
      </c>
      <c r="BG544" s="200">
        <f t="shared" si="76"/>
        <v>0</v>
      </c>
      <c r="BH544" s="200">
        <f t="shared" si="77"/>
        <v>0</v>
      </c>
      <c r="BI544" s="200">
        <f t="shared" si="78"/>
        <v>0</v>
      </c>
      <c r="BJ544" s="17" t="s">
        <v>86</v>
      </c>
      <c r="BK544" s="200">
        <f t="shared" si="79"/>
        <v>0</v>
      </c>
      <c r="BL544" s="17" t="s">
        <v>256</v>
      </c>
      <c r="BM544" s="199" t="s">
        <v>1149</v>
      </c>
    </row>
    <row r="545" spans="1:65" s="2" customFormat="1" ht="24.2" customHeight="1">
      <c r="A545" s="34"/>
      <c r="B545" s="35"/>
      <c r="C545" s="213" t="s">
        <v>1172</v>
      </c>
      <c r="D545" s="213" t="s">
        <v>186</v>
      </c>
      <c r="E545" s="214" t="s">
        <v>1151</v>
      </c>
      <c r="F545" s="215" t="s">
        <v>1152</v>
      </c>
      <c r="G545" s="216" t="s">
        <v>175</v>
      </c>
      <c r="H545" s="217">
        <v>1</v>
      </c>
      <c r="I545" s="218"/>
      <c r="J545" s="219">
        <f t="shared" si="70"/>
        <v>0</v>
      </c>
      <c r="K545" s="220"/>
      <c r="L545" s="221"/>
      <c r="M545" s="222" t="s">
        <v>1</v>
      </c>
      <c r="N545" s="223" t="s">
        <v>43</v>
      </c>
      <c r="O545" s="71"/>
      <c r="P545" s="197">
        <f t="shared" si="71"/>
        <v>0</v>
      </c>
      <c r="Q545" s="197">
        <v>1.1999999999999999E-3</v>
      </c>
      <c r="R545" s="197">
        <f t="shared" si="72"/>
        <v>1.1999999999999999E-3</v>
      </c>
      <c r="S545" s="197">
        <v>0</v>
      </c>
      <c r="T545" s="198">
        <f t="shared" si="73"/>
        <v>0</v>
      </c>
      <c r="U545" s="34"/>
      <c r="V545" s="34"/>
      <c r="W545" s="34"/>
      <c r="X545" s="34"/>
      <c r="Y545" s="34"/>
      <c r="Z545" s="34"/>
      <c r="AA545" s="34"/>
      <c r="AB545" s="34"/>
      <c r="AC545" s="34"/>
      <c r="AD545" s="34"/>
      <c r="AE545" s="34"/>
      <c r="AR545" s="199" t="s">
        <v>366</v>
      </c>
      <c r="AT545" s="199" t="s">
        <v>186</v>
      </c>
      <c r="AU545" s="199" t="s">
        <v>88</v>
      </c>
      <c r="AY545" s="17" t="s">
        <v>163</v>
      </c>
      <c r="BE545" s="200">
        <f t="shared" si="74"/>
        <v>0</v>
      </c>
      <c r="BF545" s="200">
        <f t="shared" si="75"/>
        <v>0</v>
      </c>
      <c r="BG545" s="200">
        <f t="shared" si="76"/>
        <v>0</v>
      </c>
      <c r="BH545" s="200">
        <f t="shared" si="77"/>
        <v>0</v>
      </c>
      <c r="BI545" s="200">
        <f t="shared" si="78"/>
        <v>0</v>
      </c>
      <c r="BJ545" s="17" t="s">
        <v>86</v>
      </c>
      <c r="BK545" s="200">
        <f t="shared" si="79"/>
        <v>0</v>
      </c>
      <c r="BL545" s="17" t="s">
        <v>256</v>
      </c>
      <c r="BM545" s="199" t="s">
        <v>1153</v>
      </c>
    </row>
    <row r="546" spans="1:65" s="2" customFormat="1" ht="16.5" customHeight="1">
      <c r="A546" s="34"/>
      <c r="B546" s="35"/>
      <c r="C546" s="213" t="s">
        <v>1178</v>
      </c>
      <c r="D546" s="213" t="s">
        <v>186</v>
      </c>
      <c r="E546" s="214" t="s">
        <v>1155</v>
      </c>
      <c r="F546" s="215" t="s">
        <v>1156</v>
      </c>
      <c r="G546" s="216" t="s">
        <v>175</v>
      </c>
      <c r="H546" s="217">
        <v>1</v>
      </c>
      <c r="I546" s="218"/>
      <c r="J546" s="219">
        <f t="shared" si="70"/>
        <v>0</v>
      </c>
      <c r="K546" s="220"/>
      <c r="L546" s="221"/>
      <c r="M546" s="222" t="s">
        <v>1</v>
      </c>
      <c r="N546" s="223" t="s">
        <v>43</v>
      </c>
      <c r="O546" s="71"/>
      <c r="P546" s="197">
        <f t="shared" si="71"/>
        <v>0</v>
      </c>
      <c r="Q546" s="197">
        <v>1.4999999999999999E-4</v>
      </c>
      <c r="R546" s="197">
        <f t="shared" si="72"/>
        <v>1.4999999999999999E-4</v>
      </c>
      <c r="S546" s="197">
        <v>0</v>
      </c>
      <c r="T546" s="198">
        <f t="shared" si="73"/>
        <v>0</v>
      </c>
      <c r="U546" s="34"/>
      <c r="V546" s="34"/>
      <c r="W546" s="34"/>
      <c r="X546" s="34"/>
      <c r="Y546" s="34"/>
      <c r="Z546" s="34"/>
      <c r="AA546" s="34"/>
      <c r="AB546" s="34"/>
      <c r="AC546" s="34"/>
      <c r="AD546" s="34"/>
      <c r="AE546" s="34"/>
      <c r="AR546" s="199" t="s">
        <v>366</v>
      </c>
      <c r="AT546" s="199" t="s">
        <v>186</v>
      </c>
      <c r="AU546" s="199" t="s">
        <v>88</v>
      </c>
      <c r="AY546" s="17" t="s">
        <v>163</v>
      </c>
      <c r="BE546" s="200">
        <f t="shared" si="74"/>
        <v>0</v>
      </c>
      <c r="BF546" s="200">
        <f t="shared" si="75"/>
        <v>0</v>
      </c>
      <c r="BG546" s="200">
        <f t="shared" si="76"/>
        <v>0</v>
      </c>
      <c r="BH546" s="200">
        <f t="shared" si="77"/>
        <v>0</v>
      </c>
      <c r="BI546" s="200">
        <f t="shared" si="78"/>
        <v>0</v>
      </c>
      <c r="BJ546" s="17" t="s">
        <v>86</v>
      </c>
      <c r="BK546" s="200">
        <f t="shared" si="79"/>
        <v>0</v>
      </c>
      <c r="BL546" s="17" t="s">
        <v>256</v>
      </c>
      <c r="BM546" s="199" t="s">
        <v>1157</v>
      </c>
    </row>
    <row r="547" spans="1:65" s="2" customFormat="1" ht="16.5" customHeight="1">
      <c r="A547" s="34"/>
      <c r="B547" s="35"/>
      <c r="C547" s="187" t="s">
        <v>1182</v>
      </c>
      <c r="D547" s="187" t="s">
        <v>165</v>
      </c>
      <c r="E547" s="188" t="s">
        <v>1159</v>
      </c>
      <c r="F547" s="189" t="s">
        <v>1160</v>
      </c>
      <c r="G547" s="190" t="s">
        <v>175</v>
      </c>
      <c r="H547" s="191">
        <v>4</v>
      </c>
      <c r="I547" s="192"/>
      <c r="J547" s="193">
        <f t="shared" si="70"/>
        <v>0</v>
      </c>
      <c r="K547" s="194"/>
      <c r="L547" s="39"/>
      <c r="M547" s="195" t="s">
        <v>1</v>
      </c>
      <c r="N547" s="196" t="s">
        <v>43</v>
      </c>
      <c r="O547" s="71"/>
      <c r="P547" s="197">
        <f t="shared" si="71"/>
        <v>0</v>
      </c>
      <c r="Q547" s="197">
        <v>0</v>
      </c>
      <c r="R547" s="197">
        <f t="shared" si="72"/>
        <v>0</v>
      </c>
      <c r="S547" s="197">
        <v>0</v>
      </c>
      <c r="T547" s="198">
        <f t="shared" si="73"/>
        <v>0</v>
      </c>
      <c r="U547" s="34"/>
      <c r="V547" s="34"/>
      <c r="W547" s="34"/>
      <c r="X547" s="34"/>
      <c r="Y547" s="34"/>
      <c r="Z547" s="34"/>
      <c r="AA547" s="34"/>
      <c r="AB547" s="34"/>
      <c r="AC547" s="34"/>
      <c r="AD547" s="34"/>
      <c r="AE547" s="34"/>
      <c r="AR547" s="199" t="s">
        <v>256</v>
      </c>
      <c r="AT547" s="199" t="s">
        <v>165</v>
      </c>
      <c r="AU547" s="199" t="s">
        <v>88</v>
      </c>
      <c r="AY547" s="17" t="s">
        <v>163</v>
      </c>
      <c r="BE547" s="200">
        <f t="shared" si="74"/>
        <v>0</v>
      </c>
      <c r="BF547" s="200">
        <f t="shared" si="75"/>
        <v>0</v>
      </c>
      <c r="BG547" s="200">
        <f t="shared" si="76"/>
        <v>0</v>
      </c>
      <c r="BH547" s="200">
        <f t="shared" si="77"/>
        <v>0</v>
      </c>
      <c r="BI547" s="200">
        <f t="shared" si="78"/>
        <v>0</v>
      </c>
      <c r="BJ547" s="17" t="s">
        <v>86</v>
      </c>
      <c r="BK547" s="200">
        <f t="shared" si="79"/>
        <v>0</v>
      </c>
      <c r="BL547" s="17" t="s">
        <v>256</v>
      </c>
      <c r="BM547" s="199" t="s">
        <v>1161</v>
      </c>
    </row>
    <row r="548" spans="1:65" s="2" customFormat="1" ht="24.2" customHeight="1">
      <c r="A548" s="34"/>
      <c r="B548" s="35"/>
      <c r="C548" s="213" t="s">
        <v>1187</v>
      </c>
      <c r="D548" s="213" t="s">
        <v>186</v>
      </c>
      <c r="E548" s="214" t="s">
        <v>1163</v>
      </c>
      <c r="F548" s="215" t="s">
        <v>1164</v>
      </c>
      <c r="G548" s="216" t="s">
        <v>175</v>
      </c>
      <c r="H548" s="217">
        <v>4</v>
      </c>
      <c r="I548" s="218"/>
      <c r="J548" s="219">
        <f t="shared" si="70"/>
        <v>0</v>
      </c>
      <c r="K548" s="220"/>
      <c r="L548" s="221"/>
      <c r="M548" s="222" t="s">
        <v>1</v>
      </c>
      <c r="N548" s="223" t="s">
        <v>43</v>
      </c>
      <c r="O548" s="71"/>
      <c r="P548" s="197">
        <f t="shared" si="71"/>
        <v>0</v>
      </c>
      <c r="Q548" s="197">
        <v>1.1999999999999999E-3</v>
      </c>
      <c r="R548" s="197">
        <f t="shared" si="72"/>
        <v>4.7999999999999996E-3</v>
      </c>
      <c r="S548" s="197">
        <v>0</v>
      </c>
      <c r="T548" s="198">
        <f t="shared" si="73"/>
        <v>0</v>
      </c>
      <c r="U548" s="34"/>
      <c r="V548" s="34"/>
      <c r="W548" s="34"/>
      <c r="X548" s="34"/>
      <c r="Y548" s="34"/>
      <c r="Z548" s="34"/>
      <c r="AA548" s="34"/>
      <c r="AB548" s="34"/>
      <c r="AC548" s="34"/>
      <c r="AD548" s="34"/>
      <c r="AE548" s="34"/>
      <c r="AR548" s="199" t="s">
        <v>366</v>
      </c>
      <c r="AT548" s="199" t="s">
        <v>186</v>
      </c>
      <c r="AU548" s="199" t="s">
        <v>88</v>
      </c>
      <c r="AY548" s="17" t="s">
        <v>163</v>
      </c>
      <c r="BE548" s="200">
        <f t="shared" si="74"/>
        <v>0</v>
      </c>
      <c r="BF548" s="200">
        <f t="shared" si="75"/>
        <v>0</v>
      </c>
      <c r="BG548" s="200">
        <f t="shared" si="76"/>
        <v>0</v>
      </c>
      <c r="BH548" s="200">
        <f t="shared" si="77"/>
        <v>0</v>
      </c>
      <c r="BI548" s="200">
        <f t="shared" si="78"/>
        <v>0</v>
      </c>
      <c r="BJ548" s="17" t="s">
        <v>86</v>
      </c>
      <c r="BK548" s="200">
        <f t="shared" si="79"/>
        <v>0</v>
      </c>
      <c r="BL548" s="17" t="s">
        <v>256</v>
      </c>
      <c r="BM548" s="199" t="s">
        <v>1165</v>
      </c>
    </row>
    <row r="549" spans="1:65" s="2" customFormat="1" ht="24.2" customHeight="1">
      <c r="A549" s="34"/>
      <c r="B549" s="35"/>
      <c r="C549" s="187" t="s">
        <v>1191</v>
      </c>
      <c r="D549" s="187" t="s">
        <v>165</v>
      </c>
      <c r="E549" s="188" t="s">
        <v>1167</v>
      </c>
      <c r="F549" s="189" t="s">
        <v>1168</v>
      </c>
      <c r="G549" s="190" t="s">
        <v>1169</v>
      </c>
      <c r="H549" s="191">
        <v>500</v>
      </c>
      <c r="I549" s="192"/>
      <c r="J549" s="193">
        <f t="shared" si="70"/>
        <v>0</v>
      </c>
      <c r="K549" s="194"/>
      <c r="L549" s="39"/>
      <c r="M549" s="195" t="s">
        <v>1</v>
      </c>
      <c r="N549" s="196" t="s">
        <v>43</v>
      </c>
      <c r="O549" s="71"/>
      <c r="P549" s="197">
        <f t="shared" si="71"/>
        <v>0</v>
      </c>
      <c r="Q549" s="197">
        <v>0</v>
      </c>
      <c r="R549" s="197">
        <f t="shared" si="72"/>
        <v>0</v>
      </c>
      <c r="S549" s="197">
        <v>1E-3</v>
      </c>
      <c r="T549" s="198">
        <f t="shared" si="73"/>
        <v>0.5</v>
      </c>
      <c r="U549" s="34"/>
      <c r="V549" s="34"/>
      <c r="W549" s="34"/>
      <c r="X549" s="34"/>
      <c r="Y549" s="34"/>
      <c r="Z549" s="34"/>
      <c r="AA549" s="34"/>
      <c r="AB549" s="34"/>
      <c r="AC549" s="34"/>
      <c r="AD549" s="34"/>
      <c r="AE549" s="34"/>
      <c r="AR549" s="199" t="s">
        <v>256</v>
      </c>
      <c r="AT549" s="199" t="s">
        <v>165</v>
      </c>
      <c r="AU549" s="199" t="s">
        <v>88</v>
      </c>
      <c r="AY549" s="17" t="s">
        <v>163</v>
      </c>
      <c r="BE549" s="200">
        <f t="shared" si="74"/>
        <v>0</v>
      </c>
      <c r="BF549" s="200">
        <f t="shared" si="75"/>
        <v>0</v>
      </c>
      <c r="BG549" s="200">
        <f t="shared" si="76"/>
        <v>0</v>
      </c>
      <c r="BH549" s="200">
        <f t="shared" si="77"/>
        <v>0</v>
      </c>
      <c r="BI549" s="200">
        <f t="shared" si="78"/>
        <v>0</v>
      </c>
      <c r="BJ549" s="17" t="s">
        <v>86</v>
      </c>
      <c r="BK549" s="200">
        <f t="shared" si="79"/>
        <v>0</v>
      </c>
      <c r="BL549" s="17" t="s">
        <v>256</v>
      </c>
      <c r="BM549" s="199" t="s">
        <v>1170</v>
      </c>
    </row>
    <row r="550" spans="1:65" s="13" customFormat="1" ht="11.25">
      <c r="B550" s="201"/>
      <c r="C550" s="202"/>
      <c r="D550" s="203" t="s">
        <v>171</v>
      </c>
      <c r="E550" s="204" t="s">
        <v>1</v>
      </c>
      <c r="F550" s="205" t="s">
        <v>1171</v>
      </c>
      <c r="G550" s="202"/>
      <c r="H550" s="206">
        <v>500</v>
      </c>
      <c r="I550" s="207"/>
      <c r="J550" s="202"/>
      <c r="K550" s="202"/>
      <c r="L550" s="208"/>
      <c r="M550" s="209"/>
      <c r="N550" s="210"/>
      <c r="O550" s="210"/>
      <c r="P550" s="210"/>
      <c r="Q550" s="210"/>
      <c r="R550" s="210"/>
      <c r="S550" s="210"/>
      <c r="T550" s="211"/>
      <c r="AT550" s="212" t="s">
        <v>171</v>
      </c>
      <c r="AU550" s="212" t="s">
        <v>88</v>
      </c>
      <c r="AV550" s="13" t="s">
        <v>88</v>
      </c>
      <c r="AW550" s="13" t="s">
        <v>34</v>
      </c>
      <c r="AX550" s="13" t="s">
        <v>86</v>
      </c>
      <c r="AY550" s="212" t="s">
        <v>163</v>
      </c>
    </row>
    <row r="551" spans="1:65" s="2" customFormat="1" ht="24.2" customHeight="1">
      <c r="A551" s="34"/>
      <c r="B551" s="35"/>
      <c r="C551" s="187" t="s">
        <v>1195</v>
      </c>
      <c r="D551" s="187" t="s">
        <v>165</v>
      </c>
      <c r="E551" s="188" t="s">
        <v>1615</v>
      </c>
      <c r="F551" s="189" t="s">
        <v>1616</v>
      </c>
      <c r="G551" s="190" t="s">
        <v>537</v>
      </c>
      <c r="H551" s="239"/>
      <c r="I551" s="192"/>
      <c r="J551" s="193">
        <f>ROUND(I551*H551,2)</f>
        <v>0</v>
      </c>
      <c r="K551" s="194"/>
      <c r="L551" s="39"/>
      <c r="M551" s="195" t="s">
        <v>1</v>
      </c>
      <c r="N551" s="196" t="s">
        <v>43</v>
      </c>
      <c r="O551" s="71"/>
      <c r="P551" s="197">
        <f>O551*H551</f>
        <v>0</v>
      </c>
      <c r="Q551" s="197">
        <v>0</v>
      </c>
      <c r="R551" s="197">
        <f>Q551*H551</f>
        <v>0</v>
      </c>
      <c r="S551" s="197">
        <v>0</v>
      </c>
      <c r="T551" s="198">
        <f>S551*H551</f>
        <v>0</v>
      </c>
      <c r="U551" s="34"/>
      <c r="V551" s="34"/>
      <c r="W551" s="34"/>
      <c r="X551" s="34"/>
      <c r="Y551" s="34"/>
      <c r="Z551" s="34"/>
      <c r="AA551" s="34"/>
      <c r="AB551" s="34"/>
      <c r="AC551" s="34"/>
      <c r="AD551" s="34"/>
      <c r="AE551" s="34"/>
      <c r="AR551" s="199" t="s">
        <v>256</v>
      </c>
      <c r="AT551" s="199" t="s">
        <v>165</v>
      </c>
      <c r="AU551" s="199" t="s">
        <v>88</v>
      </c>
      <c r="AY551" s="17" t="s">
        <v>163</v>
      </c>
      <c r="BE551" s="200">
        <f>IF(N551="základní",J551,0)</f>
        <v>0</v>
      </c>
      <c r="BF551" s="200">
        <f>IF(N551="snížená",J551,0)</f>
        <v>0</v>
      </c>
      <c r="BG551" s="200">
        <f>IF(N551="zákl. přenesená",J551,0)</f>
        <v>0</v>
      </c>
      <c r="BH551" s="200">
        <f>IF(N551="sníž. přenesená",J551,0)</f>
        <v>0</v>
      </c>
      <c r="BI551" s="200">
        <f>IF(N551="nulová",J551,0)</f>
        <v>0</v>
      </c>
      <c r="BJ551" s="17" t="s">
        <v>86</v>
      </c>
      <c r="BK551" s="200">
        <f>ROUND(I551*H551,2)</f>
        <v>0</v>
      </c>
      <c r="BL551" s="17" t="s">
        <v>256</v>
      </c>
      <c r="BM551" s="199" t="s">
        <v>1617</v>
      </c>
    </row>
    <row r="552" spans="1:65" s="12" customFormat="1" ht="22.9" customHeight="1">
      <c r="B552" s="171"/>
      <c r="C552" s="172"/>
      <c r="D552" s="173" t="s">
        <v>77</v>
      </c>
      <c r="E552" s="185" t="s">
        <v>1176</v>
      </c>
      <c r="F552" s="185" t="s">
        <v>1177</v>
      </c>
      <c r="G552" s="172"/>
      <c r="H552" s="172"/>
      <c r="I552" s="175"/>
      <c r="J552" s="186">
        <f>BK552</f>
        <v>0</v>
      </c>
      <c r="K552" s="172"/>
      <c r="L552" s="177"/>
      <c r="M552" s="178"/>
      <c r="N552" s="179"/>
      <c r="O552" s="179"/>
      <c r="P552" s="180">
        <f>SUM(P553:P575)</f>
        <v>0</v>
      </c>
      <c r="Q552" s="179"/>
      <c r="R552" s="180">
        <f>SUM(R553:R575)</f>
        <v>12.105205800000002</v>
      </c>
      <c r="S552" s="179"/>
      <c r="T552" s="181">
        <f>SUM(T553:T575)</f>
        <v>1.95E-2</v>
      </c>
      <c r="AR552" s="182" t="s">
        <v>88</v>
      </c>
      <c r="AT552" s="183" t="s">
        <v>77</v>
      </c>
      <c r="AU552" s="183" t="s">
        <v>86</v>
      </c>
      <c r="AY552" s="182" t="s">
        <v>163</v>
      </c>
      <c r="BK552" s="184">
        <f>SUM(BK553:BK575)</f>
        <v>0</v>
      </c>
    </row>
    <row r="553" spans="1:65" s="2" customFormat="1" ht="24.2" customHeight="1">
      <c r="A553" s="34"/>
      <c r="B553" s="35"/>
      <c r="C553" s="187" t="s">
        <v>1199</v>
      </c>
      <c r="D553" s="187" t="s">
        <v>165</v>
      </c>
      <c r="E553" s="188" t="s">
        <v>1179</v>
      </c>
      <c r="F553" s="189" t="s">
        <v>1180</v>
      </c>
      <c r="G553" s="190" t="s">
        <v>168</v>
      </c>
      <c r="H553" s="191">
        <v>15</v>
      </c>
      <c r="I553" s="192"/>
      <c r="J553" s="193">
        <f>ROUND(I553*H553,2)</f>
        <v>0</v>
      </c>
      <c r="K553" s="194"/>
      <c r="L553" s="39"/>
      <c r="M553" s="195" t="s">
        <v>1</v>
      </c>
      <c r="N553" s="196" t="s">
        <v>43</v>
      </c>
      <c r="O553" s="71"/>
      <c r="P553" s="197">
        <f>O553*H553</f>
        <v>0</v>
      </c>
      <c r="Q553" s="197">
        <v>1.2999999999999999E-3</v>
      </c>
      <c r="R553" s="197">
        <f>Q553*H553</f>
        <v>1.95E-2</v>
      </c>
      <c r="S553" s="197">
        <v>1.2999999999999999E-3</v>
      </c>
      <c r="T553" s="198">
        <f>S553*H553</f>
        <v>1.95E-2</v>
      </c>
      <c r="U553" s="34"/>
      <c r="V553" s="34"/>
      <c r="W553" s="34"/>
      <c r="X553" s="34"/>
      <c r="Y553" s="34"/>
      <c r="Z553" s="34"/>
      <c r="AA553" s="34"/>
      <c r="AB553" s="34"/>
      <c r="AC553" s="34"/>
      <c r="AD553" s="34"/>
      <c r="AE553" s="34"/>
      <c r="AR553" s="199" t="s">
        <v>256</v>
      </c>
      <c r="AT553" s="199" t="s">
        <v>165</v>
      </c>
      <c r="AU553" s="199" t="s">
        <v>88</v>
      </c>
      <c r="AY553" s="17" t="s">
        <v>163</v>
      </c>
      <c r="BE553" s="200">
        <f>IF(N553="základní",J553,0)</f>
        <v>0</v>
      </c>
      <c r="BF553" s="200">
        <f>IF(N553="snížená",J553,0)</f>
        <v>0</v>
      </c>
      <c r="BG553" s="200">
        <f>IF(N553="zákl. přenesená",J553,0)</f>
        <v>0</v>
      </c>
      <c r="BH553" s="200">
        <f>IF(N553="sníž. přenesená",J553,0)</f>
        <v>0</v>
      </c>
      <c r="BI553" s="200">
        <f>IF(N553="nulová",J553,0)</f>
        <v>0</v>
      </c>
      <c r="BJ553" s="17" t="s">
        <v>86</v>
      </c>
      <c r="BK553" s="200">
        <f>ROUND(I553*H553,2)</f>
        <v>0</v>
      </c>
      <c r="BL553" s="17" t="s">
        <v>256</v>
      </c>
      <c r="BM553" s="199" t="s">
        <v>1181</v>
      </c>
    </row>
    <row r="554" spans="1:65" s="2" customFormat="1" ht="16.5" customHeight="1">
      <c r="A554" s="34"/>
      <c r="B554" s="35"/>
      <c r="C554" s="187" t="s">
        <v>1204</v>
      </c>
      <c r="D554" s="187" t="s">
        <v>165</v>
      </c>
      <c r="E554" s="188" t="s">
        <v>1183</v>
      </c>
      <c r="F554" s="189" t="s">
        <v>1184</v>
      </c>
      <c r="G554" s="190" t="s">
        <v>168</v>
      </c>
      <c r="H554" s="191">
        <v>310.5</v>
      </c>
      <c r="I554" s="192"/>
      <c r="J554" s="193">
        <f>ROUND(I554*H554,2)</f>
        <v>0</v>
      </c>
      <c r="K554" s="194"/>
      <c r="L554" s="39"/>
      <c r="M554" s="195" t="s">
        <v>1</v>
      </c>
      <c r="N554" s="196" t="s">
        <v>43</v>
      </c>
      <c r="O554" s="71"/>
      <c r="P554" s="197">
        <f>O554*H554</f>
        <v>0</v>
      </c>
      <c r="Q554" s="197">
        <v>0</v>
      </c>
      <c r="R554" s="197">
        <f>Q554*H554</f>
        <v>0</v>
      </c>
      <c r="S554" s="197">
        <v>0</v>
      </c>
      <c r="T554" s="198">
        <f>S554*H554</f>
        <v>0</v>
      </c>
      <c r="U554" s="34"/>
      <c r="V554" s="34"/>
      <c r="W554" s="34"/>
      <c r="X554" s="34"/>
      <c r="Y554" s="34"/>
      <c r="Z554" s="34"/>
      <c r="AA554" s="34"/>
      <c r="AB554" s="34"/>
      <c r="AC554" s="34"/>
      <c r="AD554" s="34"/>
      <c r="AE554" s="34"/>
      <c r="AR554" s="199" t="s">
        <v>256</v>
      </c>
      <c r="AT554" s="199" t="s">
        <v>165</v>
      </c>
      <c r="AU554" s="199" t="s">
        <v>88</v>
      </c>
      <c r="AY554" s="17" t="s">
        <v>163</v>
      </c>
      <c r="BE554" s="200">
        <f>IF(N554="základní",J554,0)</f>
        <v>0</v>
      </c>
      <c r="BF554" s="200">
        <f>IF(N554="snížená",J554,0)</f>
        <v>0</v>
      </c>
      <c r="BG554" s="200">
        <f>IF(N554="zákl. přenesená",J554,0)</f>
        <v>0</v>
      </c>
      <c r="BH554" s="200">
        <f>IF(N554="sníž. přenesená",J554,0)</f>
        <v>0</v>
      </c>
      <c r="BI554" s="200">
        <f>IF(N554="nulová",J554,0)</f>
        <v>0</v>
      </c>
      <c r="BJ554" s="17" t="s">
        <v>86</v>
      </c>
      <c r="BK554" s="200">
        <f>ROUND(I554*H554,2)</f>
        <v>0</v>
      </c>
      <c r="BL554" s="17" t="s">
        <v>256</v>
      </c>
      <c r="BM554" s="199" t="s">
        <v>1185</v>
      </c>
    </row>
    <row r="555" spans="1:65" s="13" customFormat="1" ht="33.75">
      <c r="B555" s="201"/>
      <c r="C555" s="202"/>
      <c r="D555" s="203" t="s">
        <v>171</v>
      </c>
      <c r="E555" s="204" t="s">
        <v>1</v>
      </c>
      <c r="F555" s="205" t="s">
        <v>1618</v>
      </c>
      <c r="G555" s="202"/>
      <c r="H555" s="206">
        <v>310.5</v>
      </c>
      <c r="I555" s="207"/>
      <c r="J555" s="202"/>
      <c r="K555" s="202"/>
      <c r="L555" s="208"/>
      <c r="M555" s="209"/>
      <c r="N555" s="210"/>
      <c r="O555" s="210"/>
      <c r="P555" s="210"/>
      <c r="Q555" s="210"/>
      <c r="R555" s="210"/>
      <c r="S555" s="210"/>
      <c r="T555" s="211"/>
      <c r="AT555" s="212" t="s">
        <v>171</v>
      </c>
      <c r="AU555" s="212" t="s">
        <v>88</v>
      </c>
      <c r="AV555" s="13" t="s">
        <v>88</v>
      </c>
      <c r="AW555" s="13" t="s">
        <v>34</v>
      </c>
      <c r="AX555" s="13" t="s">
        <v>86</v>
      </c>
      <c r="AY555" s="212" t="s">
        <v>163</v>
      </c>
    </row>
    <row r="556" spans="1:65" s="2" customFormat="1" ht="16.5" customHeight="1">
      <c r="A556" s="34"/>
      <c r="B556" s="35"/>
      <c r="C556" s="187" t="s">
        <v>1208</v>
      </c>
      <c r="D556" s="187" t="s">
        <v>165</v>
      </c>
      <c r="E556" s="188" t="s">
        <v>1188</v>
      </c>
      <c r="F556" s="189" t="s">
        <v>1189</v>
      </c>
      <c r="G556" s="190" t="s">
        <v>168</v>
      </c>
      <c r="H556" s="191">
        <v>310.5</v>
      </c>
      <c r="I556" s="192"/>
      <c r="J556" s="193">
        <f>ROUND(I556*H556,2)</f>
        <v>0</v>
      </c>
      <c r="K556" s="194"/>
      <c r="L556" s="39"/>
      <c r="M556" s="195" t="s">
        <v>1</v>
      </c>
      <c r="N556" s="196" t="s">
        <v>43</v>
      </c>
      <c r="O556" s="71"/>
      <c r="P556" s="197">
        <f>O556*H556</f>
        <v>0</v>
      </c>
      <c r="Q556" s="197">
        <v>2.9999999999999997E-4</v>
      </c>
      <c r="R556" s="197">
        <f>Q556*H556</f>
        <v>9.3149999999999997E-2</v>
      </c>
      <c r="S556" s="197">
        <v>0</v>
      </c>
      <c r="T556" s="198">
        <f>S556*H556</f>
        <v>0</v>
      </c>
      <c r="U556" s="34"/>
      <c r="V556" s="34"/>
      <c r="W556" s="34"/>
      <c r="X556" s="34"/>
      <c r="Y556" s="34"/>
      <c r="Z556" s="34"/>
      <c r="AA556" s="34"/>
      <c r="AB556" s="34"/>
      <c r="AC556" s="34"/>
      <c r="AD556" s="34"/>
      <c r="AE556" s="34"/>
      <c r="AR556" s="199" t="s">
        <v>256</v>
      </c>
      <c r="AT556" s="199" t="s">
        <v>165</v>
      </c>
      <c r="AU556" s="199" t="s">
        <v>88</v>
      </c>
      <c r="AY556" s="17" t="s">
        <v>163</v>
      </c>
      <c r="BE556" s="200">
        <f>IF(N556="základní",J556,0)</f>
        <v>0</v>
      </c>
      <c r="BF556" s="200">
        <f>IF(N556="snížená",J556,0)</f>
        <v>0</v>
      </c>
      <c r="BG556" s="200">
        <f>IF(N556="zákl. přenesená",J556,0)</f>
        <v>0</v>
      </c>
      <c r="BH556" s="200">
        <f>IF(N556="sníž. přenesená",J556,0)</f>
        <v>0</v>
      </c>
      <c r="BI556" s="200">
        <f>IF(N556="nulová",J556,0)</f>
        <v>0</v>
      </c>
      <c r="BJ556" s="17" t="s">
        <v>86</v>
      </c>
      <c r="BK556" s="200">
        <f>ROUND(I556*H556,2)</f>
        <v>0</v>
      </c>
      <c r="BL556" s="17" t="s">
        <v>256</v>
      </c>
      <c r="BM556" s="199" t="s">
        <v>1190</v>
      </c>
    </row>
    <row r="557" spans="1:65" s="2" customFormat="1" ht="24.2" customHeight="1">
      <c r="A557" s="34"/>
      <c r="B557" s="35"/>
      <c r="C557" s="187" t="s">
        <v>1213</v>
      </c>
      <c r="D557" s="187" t="s">
        <v>165</v>
      </c>
      <c r="E557" s="188" t="s">
        <v>1192</v>
      </c>
      <c r="F557" s="189" t="s">
        <v>1193</v>
      </c>
      <c r="G557" s="190" t="s">
        <v>168</v>
      </c>
      <c r="H557" s="191">
        <v>310.5</v>
      </c>
      <c r="I557" s="192"/>
      <c r="J557" s="193">
        <f>ROUND(I557*H557,2)</f>
        <v>0</v>
      </c>
      <c r="K557" s="194"/>
      <c r="L557" s="39"/>
      <c r="M557" s="195" t="s">
        <v>1</v>
      </c>
      <c r="N557" s="196" t="s">
        <v>43</v>
      </c>
      <c r="O557" s="71"/>
      <c r="P557" s="197">
        <f>O557*H557</f>
        <v>0</v>
      </c>
      <c r="Q557" s="197">
        <v>7.5799999999999999E-3</v>
      </c>
      <c r="R557" s="197">
        <f>Q557*H557</f>
        <v>2.3535900000000001</v>
      </c>
      <c r="S557" s="197">
        <v>0</v>
      </c>
      <c r="T557" s="198">
        <f>S557*H557</f>
        <v>0</v>
      </c>
      <c r="U557" s="34"/>
      <c r="V557" s="34"/>
      <c r="W557" s="34"/>
      <c r="X557" s="34"/>
      <c r="Y557" s="34"/>
      <c r="Z557" s="34"/>
      <c r="AA557" s="34"/>
      <c r="AB557" s="34"/>
      <c r="AC557" s="34"/>
      <c r="AD557" s="34"/>
      <c r="AE557" s="34"/>
      <c r="AR557" s="199" t="s">
        <v>256</v>
      </c>
      <c r="AT557" s="199" t="s">
        <v>165</v>
      </c>
      <c r="AU557" s="199" t="s">
        <v>88</v>
      </c>
      <c r="AY557" s="17" t="s">
        <v>163</v>
      </c>
      <c r="BE557" s="200">
        <f>IF(N557="základní",J557,0)</f>
        <v>0</v>
      </c>
      <c r="BF557" s="200">
        <f>IF(N557="snížená",J557,0)</f>
        <v>0</v>
      </c>
      <c r="BG557" s="200">
        <f>IF(N557="zákl. přenesená",J557,0)</f>
        <v>0</v>
      </c>
      <c r="BH557" s="200">
        <f>IF(N557="sníž. přenesená",J557,0)</f>
        <v>0</v>
      </c>
      <c r="BI557" s="200">
        <f>IF(N557="nulová",J557,0)</f>
        <v>0</v>
      </c>
      <c r="BJ557" s="17" t="s">
        <v>86</v>
      </c>
      <c r="BK557" s="200">
        <f>ROUND(I557*H557,2)</f>
        <v>0</v>
      </c>
      <c r="BL557" s="17" t="s">
        <v>256</v>
      </c>
      <c r="BM557" s="199" t="s">
        <v>1194</v>
      </c>
    </row>
    <row r="558" spans="1:65" s="2" customFormat="1" ht="24.2" customHeight="1">
      <c r="A558" s="34"/>
      <c r="B558" s="35"/>
      <c r="C558" s="187" t="s">
        <v>1219</v>
      </c>
      <c r="D558" s="187" t="s">
        <v>165</v>
      </c>
      <c r="E558" s="188" t="s">
        <v>1196</v>
      </c>
      <c r="F558" s="189" t="s">
        <v>1197</v>
      </c>
      <c r="G558" s="190" t="s">
        <v>259</v>
      </c>
      <c r="H558" s="191">
        <v>7.8</v>
      </c>
      <c r="I558" s="192"/>
      <c r="J558" s="193">
        <f>ROUND(I558*H558,2)</f>
        <v>0</v>
      </c>
      <c r="K558" s="194"/>
      <c r="L558" s="39"/>
      <c r="M558" s="195" t="s">
        <v>1</v>
      </c>
      <c r="N558" s="196" t="s">
        <v>43</v>
      </c>
      <c r="O558" s="71"/>
      <c r="P558" s="197">
        <f>O558*H558</f>
        <v>0</v>
      </c>
      <c r="Q558" s="197">
        <v>0</v>
      </c>
      <c r="R558" s="197">
        <f>Q558*H558</f>
        <v>0</v>
      </c>
      <c r="S558" s="197">
        <v>0</v>
      </c>
      <c r="T558" s="198">
        <f>S558*H558</f>
        <v>0</v>
      </c>
      <c r="U558" s="34"/>
      <c r="V558" s="34"/>
      <c r="W558" s="34"/>
      <c r="X558" s="34"/>
      <c r="Y558" s="34"/>
      <c r="Z558" s="34"/>
      <c r="AA558" s="34"/>
      <c r="AB558" s="34"/>
      <c r="AC558" s="34"/>
      <c r="AD558" s="34"/>
      <c r="AE558" s="34"/>
      <c r="AR558" s="199" t="s">
        <v>256</v>
      </c>
      <c r="AT558" s="199" t="s">
        <v>165</v>
      </c>
      <c r="AU558" s="199" t="s">
        <v>88</v>
      </c>
      <c r="AY558" s="17" t="s">
        <v>163</v>
      </c>
      <c r="BE558" s="200">
        <f>IF(N558="základní",J558,0)</f>
        <v>0</v>
      </c>
      <c r="BF558" s="200">
        <f>IF(N558="snížená",J558,0)</f>
        <v>0</v>
      </c>
      <c r="BG558" s="200">
        <f>IF(N558="zákl. přenesená",J558,0)</f>
        <v>0</v>
      </c>
      <c r="BH558" s="200">
        <f>IF(N558="sníž. přenesená",J558,0)</f>
        <v>0</v>
      </c>
      <c r="BI558" s="200">
        <f>IF(N558="nulová",J558,0)</f>
        <v>0</v>
      </c>
      <c r="BJ558" s="17" t="s">
        <v>86</v>
      </c>
      <c r="BK558" s="200">
        <f>ROUND(I558*H558,2)</f>
        <v>0</v>
      </c>
      <c r="BL558" s="17" t="s">
        <v>256</v>
      </c>
      <c r="BM558" s="199" t="s">
        <v>1198</v>
      </c>
    </row>
    <row r="559" spans="1:65" s="2" customFormat="1" ht="16.5" customHeight="1">
      <c r="A559" s="34"/>
      <c r="B559" s="35"/>
      <c r="C559" s="213" t="s">
        <v>1223</v>
      </c>
      <c r="D559" s="213" t="s">
        <v>186</v>
      </c>
      <c r="E559" s="214" t="s">
        <v>1200</v>
      </c>
      <c r="F559" s="215" t="s">
        <v>1201</v>
      </c>
      <c r="G559" s="216" t="s">
        <v>259</v>
      </c>
      <c r="H559" s="217">
        <v>8.58</v>
      </c>
      <c r="I559" s="218"/>
      <c r="J559" s="219">
        <f>ROUND(I559*H559,2)</f>
        <v>0</v>
      </c>
      <c r="K559" s="220"/>
      <c r="L559" s="221"/>
      <c r="M559" s="222" t="s">
        <v>1</v>
      </c>
      <c r="N559" s="223" t="s">
        <v>43</v>
      </c>
      <c r="O559" s="71"/>
      <c r="P559" s="197">
        <f>O559*H559</f>
        <v>0</v>
      </c>
      <c r="Q559" s="197">
        <v>1.2999999999999999E-4</v>
      </c>
      <c r="R559" s="197">
        <f>Q559*H559</f>
        <v>1.1153999999999999E-3</v>
      </c>
      <c r="S559" s="197">
        <v>0</v>
      </c>
      <c r="T559" s="198">
        <f>S559*H559</f>
        <v>0</v>
      </c>
      <c r="U559" s="34"/>
      <c r="V559" s="34"/>
      <c r="W559" s="34"/>
      <c r="X559" s="34"/>
      <c r="Y559" s="34"/>
      <c r="Z559" s="34"/>
      <c r="AA559" s="34"/>
      <c r="AB559" s="34"/>
      <c r="AC559" s="34"/>
      <c r="AD559" s="34"/>
      <c r="AE559" s="34"/>
      <c r="AR559" s="199" t="s">
        <v>366</v>
      </c>
      <c r="AT559" s="199" t="s">
        <v>186</v>
      </c>
      <c r="AU559" s="199" t="s">
        <v>88</v>
      </c>
      <c r="AY559" s="17" t="s">
        <v>163</v>
      </c>
      <c r="BE559" s="200">
        <f>IF(N559="základní",J559,0)</f>
        <v>0</v>
      </c>
      <c r="BF559" s="200">
        <f>IF(N559="snížená",J559,0)</f>
        <v>0</v>
      </c>
      <c r="BG559" s="200">
        <f>IF(N559="zákl. přenesená",J559,0)</f>
        <v>0</v>
      </c>
      <c r="BH559" s="200">
        <f>IF(N559="sníž. přenesená",J559,0)</f>
        <v>0</v>
      </c>
      <c r="BI559" s="200">
        <f>IF(N559="nulová",J559,0)</f>
        <v>0</v>
      </c>
      <c r="BJ559" s="17" t="s">
        <v>86</v>
      </c>
      <c r="BK559" s="200">
        <f>ROUND(I559*H559,2)</f>
        <v>0</v>
      </c>
      <c r="BL559" s="17" t="s">
        <v>256</v>
      </c>
      <c r="BM559" s="199" t="s">
        <v>1202</v>
      </c>
    </row>
    <row r="560" spans="1:65" s="13" customFormat="1" ht="11.25">
      <c r="B560" s="201"/>
      <c r="C560" s="202"/>
      <c r="D560" s="203" t="s">
        <v>171</v>
      </c>
      <c r="E560" s="202"/>
      <c r="F560" s="205" t="s">
        <v>1619</v>
      </c>
      <c r="G560" s="202"/>
      <c r="H560" s="206">
        <v>8.58</v>
      </c>
      <c r="I560" s="207"/>
      <c r="J560" s="202"/>
      <c r="K560" s="202"/>
      <c r="L560" s="208"/>
      <c r="M560" s="209"/>
      <c r="N560" s="210"/>
      <c r="O560" s="210"/>
      <c r="P560" s="210"/>
      <c r="Q560" s="210"/>
      <c r="R560" s="210"/>
      <c r="S560" s="210"/>
      <c r="T560" s="211"/>
      <c r="AT560" s="212" t="s">
        <v>171</v>
      </c>
      <c r="AU560" s="212" t="s">
        <v>88</v>
      </c>
      <c r="AV560" s="13" t="s">
        <v>88</v>
      </c>
      <c r="AW560" s="13" t="s">
        <v>4</v>
      </c>
      <c r="AX560" s="13" t="s">
        <v>86</v>
      </c>
      <c r="AY560" s="212" t="s">
        <v>163</v>
      </c>
    </row>
    <row r="561" spans="1:65" s="2" customFormat="1" ht="21.75" customHeight="1">
      <c r="A561" s="34"/>
      <c r="B561" s="35"/>
      <c r="C561" s="187" t="s">
        <v>1226</v>
      </c>
      <c r="D561" s="187" t="s">
        <v>165</v>
      </c>
      <c r="E561" s="188" t="s">
        <v>1205</v>
      </c>
      <c r="F561" s="189" t="s">
        <v>1206</v>
      </c>
      <c r="G561" s="190" t="s">
        <v>259</v>
      </c>
      <c r="H561" s="191">
        <v>7.8</v>
      </c>
      <c r="I561" s="192"/>
      <c r="J561" s="193">
        <f>ROUND(I561*H561,2)</f>
        <v>0</v>
      </c>
      <c r="K561" s="194"/>
      <c r="L561" s="39"/>
      <c r="M561" s="195" t="s">
        <v>1</v>
      </c>
      <c r="N561" s="196" t="s">
        <v>43</v>
      </c>
      <c r="O561" s="71"/>
      <c r="P561" s="197">
        <f>O561*H561</f>
        <v>0</v>
      </c>
      <c r="Q561" s="197">
        <v>2.7999999999999998E-4</v>
      </c>
      <c r="R561" s="197">
        <f>Q561*H561</f>
        <v>2.1839999999999997E-3</v>
      </c>
      <c r="S561" s="197">
        <v>0</v>
      </c>
      <c r="T561" s="198">
        <f>S561*H561</f>
        <v>0</v>
      </c>
      <c r="U561" s="34"/>
      <c r="V561" s="34"/>
      <c r="W561" s="34"/>
      <c r="X561" s="34"/>
      <c r="Y561" s="34"/>
      <c r="Z561" s="34"/>
      <c r="AA561" s="34"/>
      <c r="AB561" s="34"/>
      <c r="AC561" s="34"/>
      <c r="AD561" s="34"/>
      <c r="AE561" s="34"/>
      <c r="AR561" s="199" t="s">
        <v>256</v>
      </c>
      <c r="AT561" s="199" t="s">
        <v>165</v>
      </c>
      <c r="AU561" s="199" t="s">
        <v>88</v>
      </c>
      <c r="AY561" s="17" t="s">
        <v>163</v>
      </c>
      <c r="BE561" s="200">
        <f>IF(N561="základní",J561,0)</f>
        <v>0</v>
      </c>
      <c r="BF561" s="200">
        <f>IF(N561="snížená",J561,0)</f>
        <v>0</v>
      </c>
      <c r="BG561" s="200">
        <f>IF(N561="zákl. přenesená",J561,0)</f>
        <v>0</v>
      </c>
      <c r="BH561" s="200">
        <f>IF(N561="sníž. přenesená",J561,0)</f>
        <v>0</v>
      </c>
      <c r="BI561" s="200">
        <f>IF(N561="nulová",J561,0)</f>
        <v>0</v>
      </c>
      <c r="BJ561" s="17" t="s">
        <v>86</v>
      </c>
      <c r="BK561" s="200">
        <f>ROUND(I561*H561,2)</f>
        <v>0</v>
      </c>
      <c r="BL561" s="17" t="s">
        <v>256</v>
      </c>
      <c r="BM561" s="199" t="s">
        <v>1207</v>
      </c>
    </row>
    <row r="562" spans="1:65" s="2" customFormat="1" ht="24.2" customHeight="1">
      <c r="A562" s="34"/>
      <c r="B562" s="35"/>
      <c r="C562" s="187" t="s">
        <v>1231</v>
      </c>
      <c r="D562" s="187" t="s">
        <v>165</v>
      </c>
      <c r="E562" s="188" t="s">
        <v>1209</v>
      </c>
      <c r="F562" s="189" t="s">
        <v>1210</v>
      </c>
      <c r="G562" s="190" t="s">
        <v>259</v>
      </c>
      <c r="H562" s="191">
        <v>357.2</v>
      </c>
      <c r="I562" s="192"/>
      <c r="J562" s="193">
        <f>ROUND(I562*H562,2)</f>
        <v>0</v>
      </c>
      <c r="K562" s="194"/>
      <c r="L562" s="39"/>
      <c r="M562" s="195" t="s">
        <v>1</v>
      </c>
      <c r="N562" s="196" t="s">
        <v>43</v>
      </c>
      <c r="O562" s="71"/>
      <c r="P562" s="197">
        <f>O562*H562</f>
        <v>0</v>
      </c>
      <c r="Q562" s="197">
        <v>5.8E-4</v>
      </c>
      <c r="R562" s="197">
        <f>Q562*H562</f>
        <v>0.207176</v>
      </c>
      <c r="S562" s="197">
        <v>0</v>
      </c>
      <c r="T562" s="198">
        <f>S562*H562</f>
        <v>0</v>
      </c>
      <c r="U562" s="34"/>
      <c r="V562" s="34"/>
      <c r="W562" s="34"/>
      <c r="X562" s="34"/>
      <c r="Y562" s="34"/>
      <c r="Z562" s="34"/>
      <c r="AA562" s="34"/>
      <c r="AB562" s="34"/>
      <c r="AC562" s="34"/>
      <c r="AD562" s="34"/>
      <c r="AE562" s="34"/>
      <c r="AR562" s="199" t="s">
        <v>256</v>
      </c>
      <c r="AT562" s="199" t="s">
        <v>165</v>
      </c>
      <c r="AU562" s="199" t="s">
        <v>88</v>
      </c>
      <c r="AY562" s="17" t="s">
        <v>163</v>
      </c>
      <c r="BE562" s="200">
        <f>IF(N562="základní",J562,0)</f>
        <v>0</v>
      </c>
      <c r="BF562" s="200">
        <f>IF(N562="snížená",J562,0)</f>
        <v>0</v>
      </c>
      <c r="BG562" s="200">
        <f>IF(N562="zákl. přenesená",J562,0)</f>
        <v>0</v>
      </c>
      <c r="BH562" s="200">
        <f>IF(N562="sníž. přenesená",J562,0)</f>
        <v>0</v>
      </c>
      <c r="BI562" s="200">
        <f>IF(N562="nulová",J562,0)</f>
        <v>0</v>
      </c>
      <c r="BJ562" s="17" t="s">
        <v>86</v>
      </c>
      <c r="BK562" s="200">
        <f>ROUND(I562*H562,2)</f>
        <v>0</v>
      </c>
      <c r="BL562" s="17" t="s">
        <v>256</v>
      </c>
      <c r="BM562" s="199" t="s">
        <v>1211</v>
      </c>
    </row>
    <row r="563" spans="1:65" s="13" customFormat="1" ht="33.75">
      <c r="B563" s="201"/>
      <c r="C563" s="202"/>
      <c r="D563" s="203" t="s">
        <v>171</v>
      </c>
      <c r="E563" s="204" t="s">
        <v>1</v>
      </c>
      <c r="F563" s="205" t="s">
        <v>1620</v>
      </c>
      <c r="G563" s="202"/>
      <c r="H563" s="206">
        <v>357.2</v>
      </c>
      <c r="I563" s="207"/>
      <c r="J563" s="202"/>
      <c r="K563" s="202"/>
      <c r="L563" s="208"/>
      <c r="M563" s="209"/>
      <c r="N563" s="210"/>
      <c r="O563" s="210"/>
      <c r="P563" s="210"/>
      <c r="Q563" s="210"/>
      <c r="R563" s="210"/>
      <c r="S563" s="210"/>
      <c r="T563" s="211"/>
      <c r="AT563" s="212" t="s">
        <v>171</v>
      </c>
      <c r="AU563" s="212" t="s">
        <v>88</v>
      </c>
      <c r="AV563" s="13" t="s">
        <v>88</v>
      </c>
      <c r="AW563" s="13" t="s">
        <v>34</v>
      </c>
      <c r="AX563" s="13" t="s">
        <v>86</v>
      </c>
      <c r="AY563" s="212" t="s">
        <v>163</v>
      </c>
    </row>
    <row r="564" spans="1:65" s="2" customFormat="1" ht="37.9" customHeight="1">
      <c r="A564" s="34"/>
      <c r="B564" s="35"/>
      <c r="C564" s="213" t="s">
        <v>1235</v>
      </c>
      <c r="D564" s="213" t="s">
        <v>186</v>
      </c>
      <c r="E564" s="214" t="s">
        <v>1214</v>
      </c>
      <c r="F564" s="215" t="s">
        <v>1215</v>
      </c>
      <c r="G564" s="216" t="s">
        <v>168</v>
      </c>
      <c r="H564" s="217">
        <v>39.292000000000002</v>
      </c>
      <c r="I564" s="218"/>
      <c r="J564" s="219">
        <f>ROUND(I564*H564,2)</f>
        <v>0</v>
      </c>
      <c r="K564" s="220"/>
      <c r="L564" s="221"/>
      <c r="M564" s="222" t="s">
        <v>1</v>
      </c>
      <c r="N564" s="223" t="s">
        <v>43</v>
      </c>
      <c r="O564" s="71"/>
      <c r="P564" s="197">
        <f>O564*H564</f>
        <v>0</v>
      </c>
      <c r="Q564" s="197">
        <v>1.9199999999999998E-2</v>
      </c>
      <c r="R564" s="197">
        <f>Q564*H564</f>
        <v>0.75440639999999992</v>
      </c>
      <c r="S564" s="197">
        <v>0</v>
      </c>
      <c r="T564" s="198">
        <f>S564*H564</f>
        <v>0</v>
      </c>
      <c r="U564" s="34"/>
      <c r="V564" s="34"/>
      <c r="W564" s="34"/>
      <c r="X564" s="34"/>
      <c r="Y564" s="34"/>
      <c r="Z564" s="34"/>
      <c r="AA564" s="34"/>
      <c r="AB564" s="34"/>
      <c r="AC564" s="34"/>
      <c r="AD564" s="34"/>
      <c r="AE564" s="34"/>
      <c r="AR564" s="199" t="s">
        <v>366</v>
      </c>
      <c r="AT564" s="199" t="s">
        <v>186</v>
      </c>
      <c r="AU564" s="199" t="s">
        <v>88</v>
      </c>
      <c r="AY564" s="17" t="s">
        <v>163</v>
      </c>
      <c r="BE564" s="200">
        <f>IF(N564="základní",J564,0)</f>
        <v>0</v>
      </c>
      <c r="BF564" s="200">
        <f>IF(N564="snížená",J564,0)</f>
        <v>0</v>
      </c>
      <c r="BG564" s="200">
        <f>IF(N564="zákl. přenesená",J564,0)</f>
        <v>0</v>
      </c>
      <c r="BH564" s="200">
        <f>IF(N564="sníž. přenesená",J564,0)</f>
        <v>0</v>
      </c>
      <c r="BI564" s="200">
        <f>IF(N564="nulová",J564,0)</f>
        <v>0</v>
      </c>
      <c r="BJ564" s="17" t="s">
        <v>86</v>
      </c>
      <c r="BK564" s="200">
        <f>ROUND(I564*H564,2)</f>
        <v>0</v>
      </c>
      <c r="BL564" s="17" t="s">
        <v>256</v>
      </c>
      <c r="BM564" s="199" t="s">
        <v>1216</v>
      </c>
    </row>
    <row r="565" spans="1:65" s="13" customFormat="1" ht="11.25">
      <c r="B565" s="201"/>
      <c r="C565" s="202"/>
      <c r="D565" s="203" t="s">
        <v>171</v>
      </c>
      <c r="E565" s="204" t="s">
        <v>1</v>
      </c>
      <c r="F565" s="205" t="s">
        <v>1621</v>
      </c>
      <c r="G565" s="202"/>
      <c r="H565" s="206">
        <v>35.72</v>
      </c>
      <c r="I565" s="207"/>
      <c r="J565" s="202"/>
      <c r="K565" s="202"/>
      <c r="L565" s="208"/>
      <c r="M565" s="209"/>
      <c r="N565" s="210"/>
      <c r="O565" s="210"/>
      <c r="P565" s="210"/>
      <c r="Q565" s="210"/>
      <c r="R565" s="210"/>
      <c r="S565" s="210"/>
      <c r="T565" s="211"/>
      <c r="AT565" s="212" t="s">
        <v>171</v>
      </c>
      <c r="AU565" s="212" t="s">
        <v>88</v>
      </c>
      <c r="AV565" s="13" t="s">
        <v>88</v>
      </c>
      <c r="AW565" s="13" t="s">
        <v>34</v>
      </c>
      <c r="AX565" s="13" t="s">
        <v>86</v>
      </c>
      <c r="AY565" s="212" t="s">
        <v>163</v>
      </c>
    </row>
    <row r="566" spans="1:65" s="13" customFormat="1" ht="11.25">
      <c r="B566" s="201"/>
      <c r="C566" s="202"/>
      <c r="D566" s="203" t="s">
        <v>171</v>
      </c>
      <c r="E566" s="202"/>
      <c r="F566" s="205" t="s">
        <v>1622</v>
      </c>
      <c r="G566" s="202"/>
      <c r="H566" s="206">
        <v>39.292000000000002</v>
      </c>
      <c r="I566" s="207"/>
      <c r="J566" s="202"/>
      <c r="K566" s="202"/>
      <c r="L566" s="208"/>
      <c r="M566" s="209"/>
      <c r="N566" s="210"/>
      <c r="O566" s="210"/>
      <c r="P566" s="210"/>
      <c r="Q566" s="210"/>
      <c r="R566" s="210"/>
      <c r="S566" s="210"/>
      <c r="T566" s="211"/>
      <c r="AT566" s="212" t="s">
        <v>171</v>
      </c>
      <c r="AU566" s="212" t="s">
        <v>88</v>
      </c>
      <c r="AV566" s="13" t="s">
        <v>88</v>
      </c>
      <c r="AW566" s="13" t="s">
        <v>4</v>
      </c>
      <c r="AX566" s="13" t="s">
        <v>86</v>
      </c>
      <c r="AY566" s="212" t="s">
        <v>163</v>
      </c>
    </row>
    <row r="567" spans="1:65" s="2" customFormat="1" ht="24.2" customHeight="1">
      <c r="A567" s="34"/>
      <c r="B567" s="35"/>
      <c r="C567" s="187" t="s">
        <v>1239</v>
      </c>
      <c r="D567" s="187" t="s">
        <v>165</v>
      </c>
      <c r="E567" s="188" t="s">
        <v>1220</v>
      </c>
      <c r="F567" s="189" t="s">
        <v>1221</v>
      </c>
      <c r="G567" s="190" t="s">
        <v>168</v>
      </c>
      <c r="H567" s="191">
        <v>310.5</v>
      </c>
      <c r="I567" s="192"/>
      <c r="J567" s="193">
        <f>ROUND(I567*H567,2)</f>
        <v>0</v>
      </c>
      <c r="K567" s="194"/>
      <c r="L567" s="39"/>
      <c r="M567" s="195" t="s">
        <v>1</v>
      </c>
      <c r="N567" s="196" t="s">
        <v>43</v>
      </c>
      <c r="O567" s="71"/>
      <c r="P567" s="197">
        <f>O567*H567</f>
        <v>0</v>
      </c>
      <c r="Q567" s="197">
        <v>6.3499999999999997E-3</v>
      </c>
      <c r="R567" s="197">
        <f>Q567*H567</f>
        <v>1.9716749999999998</v>
      </c>
      <c r="S567" s="197">
        <v>0</v>
      </c>
      <c r="T567" s="198">
        <f>S567*H567</f>
        <v>0</v>
      </c>
      <c r="U567" s="34"/>
      <c r="V567" s="34"/>
      <c r="W567" s="34"/>
      <c r="X567" s="34"/>
      <c r="Y567" s="34"/>
      <c r="Z567" s="34"/>
      <c r="AA567" s="34"/>
      <c r="AB567" s="34"/>
      <c r="AC567" s="34"/>
      <c r="AD567" s="34"/>
      <c r="AE567" s="34"/>
      <c r="AR567" s="199" t="s">
        <v>256</v>
      </c>
      <c r="AT567" s="199" t="s">
        <v>165</v>
      </c>
      <c r="AU567" s="199" t="s">
        <v>88</v>
      </c>
      <c r="AY567" s="17" t="s">
        <v>163</v>
      </c>
      <c r="BE567" s="200">
        <f>IF(N567="základní",J567,0)</f>
        <v>0</v>
      </c>
      <c r="BF567" s="200">
        <f>IF(N567="snížená",J567,0)</f>
        <v>0</v>
      </c>
      <c r="BG567" s="200">
        <f>IF(N567="zákl. přenesená",J567,0)</f>
        <v>0</v>
      </c>
      <c r="BH567" s="200">
        <f>IF(N567="sníž. přenesená",J567,0)</f>
        <v>0</v>
      </c>
      <c r="BI567" s="200">
        <f>IF(N567="nulová",J567,0)</f>
        <v>0</v>
      </c>
      <c r="BJ567" s="17" t="s">
        <v>86</v>
      </c>
      <c r="BK567" s="200">
        <f>ROUND(I567*H567,2)</f>
        <v>0</v>
      </c>
      <c r="BL567" s="17" t="s">
        <v>256</v>
      </c>
      <c r="BM567" s="199" t="s">
        <v>1222</v>
      </c>
    </row>
    <row r="568" spans="1:65" s="2" customFormat="1" ht="37.9" customHeight="1">
      <c r="A568" s="34"/>
      <c r="B568" s="35"/>
      <c r="C568" s="213" t="s">
        <v>1243</v>
      </c>
      <c r="D568" s="213" t="s">
        <v>186</v>
      </c>
      <c r="E568" s="214" t="s">
        <v>1214</v>
      </c>
      <c r="F568" s="215" t="s">
        <v>1215</v>
      </c>
      <c r="G568" s="216" t="s">
        <v>168</v>
      </c>
      <c r="H568" s="217">
        <v>341.55</v>
      </c>
      <c r="I568" s="218"/>
      <c r="J568" s="219">
        <f>ROUND(I568*H568,2)</f>
        <v>0</v>
      </c>
      <c r="K568" s="220"/>
      <c r="L568" s="221"/>
      <c r="M568" s="222" t="s">
        <v>1</v>
      </c>
      <c r="N568" s="223" t="s">
        <v>43</v>
      </c>
      <c r="O568" s="71"/>
      <c r="P568" s="197">
        <f>O568*H568</f>
        <v>0</v>
      </c>
      <c r="Q568" s="197">
        <v>1.9199999999999998E-2</v>
      </c>
      <c r="R568" s="197">
        <f>Q568*H568</f>
        <v>6.55776</v>
      </c>
      <c r="S568" s="197">
        <v>0</v>
      </c>
      <c r="T568" s="198">
        <f>S568*H568</f>
        <v>0</v>
      </c>
      <c r="U568" s="34"/>
      <c r="V568" s="34"/>
      <c r="W568" s="34"/>
      <c r="X568" s="34"/>
      <c r="Y568" s="34"/>
      <c r="Z568" s="34"/>
      <c r="AA568" s="34"/>
      <c r="AB568" s="34"/>
      <c r="AC568" s="34"/>
      <c r="AD568" s="34"/>
      <c r="AE568" s="34"/>
      <c r="AR568" s="199" t="s">
        <v>366</v>
      </c>
      <c r="AT568" s="199" t="s">
        <v>186</v>
      </c>
      <c r="AU568" s="199" t="s">
        <v>88</v>
      </c>
      <c r="AY568" s="17" t="s">
        <v>163</v>
      </c>
      <c r="BE568" s="200">
        <f>IF(N568="základní",J568,0)</f>
        <v>0</v>
      </c>
      <c r="BF568" s="200">
        <f>IF(N568="snížená",J568,0)</f>
        <v>0</v>
      </c>
      <c r="BG568" s="200">
        <f>IF(N568="zákl. přenesená",J568,0)</f>
        <v>0</v>
      </c>
      <c r="BH568" s="200">
        <f>IF(N568="sníž. přenesená",J568,0)</f>
        <v>0</v>
      </c>
      <c r="BI568" s="200">
        <f>IF(N568="nulová",J568,0)</f>
        <v>0</v>
      </c>
      <c r="BJ568" s="17" t="s">
        <v>86</v>
      </c>
      <c r="BK568" s="200">
        <f>ROUND(I568*H568,2)</f>
        <v>0</v>
      </c>
      <c r="BL568" s="17" t="s">
        <v>256</v>
      </c>
      <c r="BM568" s="199" t="s">
        <v>1224</v>
      </c>
    </row>
    <row r="569" spans="1:65" s="13" customFormat="1" ht="11.25">
      <c r="B569" s="201"/>
      <c r="C569" s="202"/>
      <c r="D569" s="203" t="s">
        <v>171</v>
      </c>
      <c r="E569" s="202"/>
      <c r="F569" s="205" t="s">
        <v>1623</v>
      </c>
      <c r="G569" s="202"/>
      <c r="H569" s="206">
        <v>341.55</v>
      </c>
      <c r="I569" s="207"/>
      <c r="J569" s="202"/>
      <c r="K569" s="202"/>
      <c r="L569" s="208"/>
      <c r="M569" s="209"/>
      <c r="N569" s="210"/>
      <c r="O569" s="210"/>
      <c r="P569" s="210"/>
      <c r="Q569" s="210"/>
      <c r="R569" s="210"/>
      <c r="S569" s="210"/>
      <c r="T569" s="211"/>
      <c r="AT569" s="212" t="s">
        <v>171</v>
      </c>
      <c r="AU569" s="212" t="s">
        <v>88</v>
      </c>
      <c r="AV569" s="13" t="s">
        <v>88</v>
      </c>
      <c r="AW569" s="13" t="s">
        <v>4</v>
      </c>
      <c r="AX569" s="13" t="s">
        <v>86</v>
      </c>
      <c r="AY569" s="212" t="s">
        <v>163</v>
      </c>
    </row>
    <row r="570" spans="1:65" s="2" customFormat="1" ht="24.2" customHeight="1">
      <c r="A570" s="34"/>
      <c r="B570" s="35"/>
      <c r="C570" s="187" t="s">
        <v>1249</v>
      </c>
      <c r="D570" s="187" t="s">
        <v>165</v>
      </c>
      <c r="E570" s="188" t="s">
        <v>1227</v>
      </c>
      <c r="F570" s="189" t="s">
        <v>1228</v>
      </c>
      <c r="G570" s="190" t="s">
        <v>168</v>
      </c>
      <c r="H570" s="191">
        <v>45.6</v>
      </c>
      <c r="I570" s="192"/>
      <c r="J570" s="193">
        <f>ROUND(I570*H570,2)</f>
        <v>0</v>
      </c>
      <c r="K570" s="194"/>
      <c r="L570" s="39"/>
      <c r="M570" s="195" t="s">
        <v>1</v>
      </c>
      <c r="N570" s="196" t="s">
        <v>43</v>
      </c>
      <c r="O570" s="71"/>
      <c r="P570" s="197">
        <f>O570*H570</f>
        <v>0</v>
      </c>
      <c r="Q570" s="197">
        <v>1.5E-3</v>
      </c>
      <c r="R570" s="197">
        <f>Q570*H570</f>
        <v>6.8400000000000002E-2</v>
      </c>
      <c r="S570" s="197">
        <v>0</v>
      </c>
      <c r="T570" s="198">
        <f>S570*H570</f>
        <v>0</v>
      </c>
      <c r="U570" s="34"/>
      <c r="V570" s="34"/>
      <c r="W570" s="34"/>
      <c r="X570" s="34"/>
      <c r="Y570" s="34"/>
      <c r="Z570" s="34"/>
      <c r="AA570" s="34"/>
      <c r="AB570" s="34"/>
      <c r="AC570" s="34"/>
      <c r="AD570" s="34"/>
      <c r="AE570" s="34"/>
      <c r="AR570" s="199" t="s">
        <v>256</v>
      </c>
      <c r="AT570" s="199" t="s">
        <v>165</v>
      </c>
      <c r="AU570" s="199" t="s">
        <v>88</v>
      </c>
      <c r="AY570" s="17" t="s">
        <v>163</v>
      </c>
      <c r="BE570" s="200">
        <f>IF(N570="základní",J570,0)</f>
        <v>0</v>
      </c>
      <c r="BF570" s="200">
        <f>IF(N570="snížená",J570,0)</f>
        <v>0</v>
      </c>
      <c r="BG570" s="200">
        <f>IF(N570="zákl. přenesená",J570,0)</f>
        <v>0</v>
      </c>
      <c r="BH570" s="200">
        <f>IF(N570="sníž. přenesená",J570,0)</f>
        <v>0</v>
      </c>
      <c r="BI570" s="200">
        <f>IF(N570="nulová",J570,0)</f>
        <v>0</v>
      </c>
      <c r="BJ570" s="17" t="s">
        <v>86</v>
      </c>
      <c r="BK570" s="200">
        <f>ROUND(I570*H570,2)</f>
        <v>0</v>
      </c>
      <c r="BL570" s="17" t="s">
        <v>256</v>
      </c>
      <c r="BM570" s="199" t="s">
        <v>1229</v>
      </c>
    </row>
    <row r="571" spans="1:65" s="13" customFormat="1" ht="22.5">
      <c r="B571" s="201"/>
      <c r="C571" s="202"/>
      <c r="D571" s="203" t="s">
        <v>171</v>
      </c>
      <c r="E571" s="204" t="s">
        <v>1</v>
      </c>
      <c r="F571" s="205" t="s">
        <v>1624</v>
      </c>
      <c r="G571" s="202"/>
      <c r="H571" s="206">
        <v>45.6</v>
      </c>
      <c r="I571" s="207"/>
      <c r="J571" s="202"/>
      <c r="K571" s="202"/>
      <c r="L571" s="208"/>
      <c r="M571" s="209"/>
      <c r="N571" s="210"/>
      <c r="O571" s="210"/>
      <c r="P571" s="210"/>
      <c r="Q571" s="210"/>
      <c r="R571" s="210"/>
      <c r="S571" s="210"/>
      <c r="T571" s="211"/>
      <c r="AT571" s="212" t="s">
        <v>171</v>
      </c>
      <c r="AU571" s="212" t="s">
        <v>88</v>
      </c>
      <c r="AV571" s="13" t="s">
        <v>88</v>
      </c>
      <c r="AW571" s="13" t="s">
        <v>34</v>
      </c>
      <c r="AX571" s="13" t="s">
        <v>86</v>
      </c>
      <c r="AY571" s="212" t="s">
        <v>163</v>
      </c>
    </row>
    <row r="572" spans="1:65" s="2" customFormat="1" ht="16.5" customHeight="1">
      <c r="A572" s="34"/>
      <c r="B572" s="35"/>
      <c r="C572" s="187" t="s">
        <v>1253</v>
      </c>
      <c r="D572" s="187" t="s">
        <v>165</v>
      </c>
      <c r="E572" s="188" t="s">
        <v>1232</v>
      </c>
      <c r="F572" s="189" t="s">
        <v>1233</v>
      </c>
      <c r="G572" s="190" t="s">
        <v>259</v>
      </c>
      <c r="H572" s="191">
        <v>357.2</v>
      </c>
      <c r="I572" s="192"/>
      <c r="J572" s="193">
        <f>ROUND(I572*H572,2)</f>
        <v>0</v>
      </c>
      <c r="K572" s="194"/>
      <c r="L572" s="39"/>
      <c r="M572" s="195" t="s">
        <v>1</v>
      </c>
      <c r="N572" s="196" t="s">
        <v>43</v>
      </c>
      <c r="O572" s="71"/>
      <c r="P572" s="197">
        <f>O572*H572</f>
        <v>0</v>
      </c>
      <c r="Q572" s="197">
        <v>1.2E-4</v>
      </c>
      <c r="R572" s="197">
        <f>Q572*H572</f>
        <v>4.2863999999999999E-2</v>
      </c>
      <c r="S572" s="197">
        <v>0</v>
      </c>
      <c r="T572" s="198">
        <f>S572*H572</f>
        <v>0</v>
      </c>
      <c r="U572" s="34"/>
      <c r="V572" s="34"/>
      <c r="W572" s="34"/>
      <c r="X572" s="34"/>
      <c r="Y572" s="34"/>
      <c r="Z572" s="34"/>
      <c r="AA572" s="34"/>
      <c r="AB572" s="34"/>
      <c r="AC572" s="34"/>
      <c r="AD572" s="34"/>
      <c r="AE572" s="34"/>
      <c r="AR572" s="199" t="s">
        <v>256</v>
      </c>
      <c r="AT572" s="199" t="s">
        <v>165</v>
      </c>
      <c r="AU572" s="199" t="s">
        <v>88</v>
      </c>
      <c r="AY572" s="17" t="s">
        <v>163</v>
      </c>
      <c r="BE572" s="200">
        <f>IF(N572="základní",J572,0)</f>
        <v>0</v>
      </c>
      <c r="BF572" s="200">
        <f>IF(N572="snížená",J572,0)</f>
        <v>0</v>
      </c>
      <c r="BG572" s="200">
        <f>IF(N572="zákl. přenesená",J572,0)</f>
        <v>0</v>
      </c>
      <c r="BH572" s="200">
        <f>IF(N572="sníž. přenesená",J572,0)</f>
        <v>0</v>
      </c>
      <c r="BI572" s="200">
        <f>IF(N572="nulová",J572,0)</f>
        <v>0</v>
      </c>
      <c r="BJ572" s="17" t="s">
        <v>86</v>
      </c>
      <c r="BK572" s="200">
        <f>ROUND(I572*H572,2)</f>
        <v>0</v>
      </c>
      <c r="BL572" s="17" t="s">
        <v>256</v>
      </c>
      <c r="BM572" s="199" t="s">
        <v>1234</v>
      </c>
    </row>
    <row r="573" spans="1:65" s="2" customFormat="1" ht="24.2" customHeight="1">
      <c r="A573" s="34"/>
      <c r="B573" s="35"/>
      <c r="C573" s="187" t="s">
        <v>1258</v>
      </c>
      <c r="D573" s="187" t="s">
        <v>165</v>
      </c>
      <c r="E573" s="188" t="s">
        <v>1236</v>
      </c>
      <c r="F573" s="189" t="s">
        <v>1237</v>
      </c>
      <c r="G573" s="190" t="s">
        <v>259</v>
      </c>
      <c r="H573" s="191">
        <v>357.2</v>
      </c>
      <c r="I573" s="192"/>
      <c r="J573" s="193">
        <f>ROUND(I573*H573,2)</f>
        <v>0</v>
      </c>
      <c r="K573" s="194"/>
      <c r="L573" s="39"/>
      <c r="M573" s="195" t="s">
        <v>1</v>
      </c>
      <c r="N573" s="196" t="s">
        <v>43</v>
      </c>
      <c r="O573" s="71"/>
      <c r="P573" s="197">
        <f>O573*H573</f>
        <v>0</v>
      </c>
      <c r="Q573" s="197">
        <v>5.0000000000000002E-5</v>
      </c>
      <c r="R573" s="197">
        <f>Q573*H573</f>
        <v>1.7860000000000001E-2</v>
      </c>
      <c r="S573" s="197">
        <v>0</v>
      </c>
      <c r="T573" s="198">
        <f>S573*H573</f>
        <v>0</v>
      </c>
      <c r="U573" s="34"/>
      <c r="V573" s="34"/>
      <c r="W573" s="34"/>
      <c r="X573" s="34"/>
      <c r="Y573" s="34"/>
      <c r="Z573" s="34"/>
      <c r="AA573" s="34"/>
      <c r="AB573" s="34"/>
      <c r="AC573" s="34"/>
      <c r="AD573" s="34"/>
      <c r="AE573" s="34"/>
      <c r="AR573" s="199" t="s">
        <v>256</v>
      </c>
      <c r="AT573" s="199" t="s">
        <v>165</v>
      </c>
      <c r="AU573" s="199" t="s">
        <v>88</v>
      </c>
      <c r="AY573" s="17" t="s">
        <v>163</v>
      </c>
      <c r="BE573" s="200">
        <f>IF(N573="základní",J573,0)</f>
        <v>0</v>
      </c>
      <c r="BF573" s="200">
        <f>IF(N573="snížená",J573,0)</f>
        <v>0</v>
      </c>
      <c r="BG573" s="200">
        <f>IF(N573="zákl. přenesená",J573,0)</f>
        <v>0</v>
      </c>
      <c r="BH573" s="200">
        <f>IF(N573="sníž. přenesená",J573,0)</f>
        <v>0</v>
      </c>
      <c r="BI573" s="200">
        <f>IF(N573="nulová",J573,0)</f>
        <v>0</v>
      </c>
      <c r="BJ573" s="17" t="s">
        <v>86</v>
      </c>
      <c r="BK573" s="200">
        <f>ROUND(I573*H573,2)</f>
        <v>0</v>
      </c>
      <c r="BL573" s="17" t="s">
        <v>256</v>
      </c>
      <c r="BM573" s="199" t="s">
        <v>1238</v>
      </c>
    </row>
    <row r="574" spans="1:65" s="2" customFormat="1" ht="24.2" customHeight="1">
      <c r="A574" s="34"/>
      <c r="B574" s="35"/>
      <c r="C574" s="187" t="s">
        <v>1262</v>
      </c>
      <c r="D574" s="187" t="s">
        <v>165</v>
      </c>
      <c r="E574" s="188" t="s">
        <v>1240</v>
      </c>
      <c r="F574" s="189" t="s">
        <v>1241</v>
      </c>
      <c r="G574" s="190" t="s">
        <v>168</v>
      </c>
      <c r="H574" s="191">
        <v>310.5</v>
      </c>
      <c r="I574" s="192"/>
      <c r="J574" s="193">
        <f>ROUND(I574*H574,2)</f>
        <v>0</v>
      </c>
      <c r="K574" s="194"/>
      <c r="L574" s="39"/>
      <c r="M574" s="195" t="s">
        <v>1</v>
      </c>
      <c r="N574" s="196" t="s">
        <v>43</v>
      </c>
      <c r="O574" s="71"/>
      <c r="P574" s="197">
        <f>O574*H574</f>
        <v>0</v>
      </c>
      <c r="Q574" s="197">
        <v>5.0000000000000002E-5</v>
      </c>
      <c r="R574" s="197">
        <f>Q574*H574</f>
        <v>1.5525000000000001E-2</v>
      </c>
      <c r="S574" s="197">
        <v>0</v>
      </c>
      <c r="T574" s="198">
        <f>S574*H574</f>
        <v>0</v>
      </c>
      <c r="U574" s="34"/>
      <c r="V574" s="34"/>
      <c r="W574" s="34"/>
      <c r="X574" s="34"/>
      <c r="Y574" s="34"/>
      <c r="Z574" s="34"/>
      <c r="AA574" s="34"/>
      <c r="AB574" s="34"/>
      <c r="AC574" s="34"/>
      <c r="AD574" s="34"/>
      <c r="AE574" s="34"/>
      <c r="AR574" s="199" t="s">
        <v>256</v>
      </c>
      <c r="AT574" s="199" t="s">
        <v>165</v>
      </c>
      <c r="AU574" s="199" t="s">
        <v>88</v>
      </c>
      <c r="AY574" s="17" t="s">
        <v>163</v>
      </c>
      <c r="BE574" s="200">
        <f>IF(N574="základní",J574,0)</f>
        <v>0</v>
      </c>
      <c r="BF574" s="200">
        <f>IF(N574="snížená",J574,0)</f>
        <v>0</v>
      </c>
      <c r="BG574" s="200">
        <f>IF(N574="zákl. přenesená",J574,0)</f>
        <v>0</v>
      </c>
      <c r="BH574" s="200">
        <f>IF(N574="sníž. přenesená",J574,0)</f>
        <v>0</v>
      </c>
      <c r="BI574" s="200">
        <f>IF(N574="nulová",J574,0)</f>
        <v>0</v>
      </c>
      <c r="BJ574" s="17" t="s">
        <v>86</v>
      </c>
      <c r="BK574" s="200">
        <f>ROUND(I574*H574,2)</f>
        <v>0</v>
      </c>
      <c r="BL574" s="17" t="s">
        <v>256</v>
      </c>
      <c r="BM574" s="199" t="s">
        <v>1242</v>
      </c>
    </row>
    <row r="575" spans="1:65" s="2" customFormat="1" ht="24.2" customHeight="1">
      <c r="A575" s="34"/>
      <c r="B575" s="35"/>
      <c r="C575" s="187" t="s">
        <v>1266</v>
      </c>
      <c r="D575" s="187" t="s">
        <v>165</v>
      </c>
      <c r="E575" s="188" t="s">
        <v>1625</v>
      </c>
      <c r="F575" s="189" t="s">
        <v>1626</v>
      </c>
      <c r="G575" s="190" t="s">
        <v>537</v>
      </c>
      <c r="H575" s="239"/>
      <c r="I575" s="192"/>
      <c r="J575" s="193">
        <f>ROUND(I575*H575,2)</f>
        <v>0</v>
      </c>
      <c r="K575" s="194"/>
      <c r="L575" s="39"/>
      <c r="M575" s="195" t="s">
        <v>1</v>
      </c>
      <c r="N575" s="196" t="s">
        <v>43</v>
      </c>
      <c r="O575" s="71"/>
      <c r="P575" s="197">
        <f>O575*H575</f>
        <v>0</v>
      </c>
      <c r="Q575" s="197">
        <v>0</v>
      </c>
      <c r="R575" s="197">
        <f>Q575*H575</f>
        <v>0</v>
      </c>
      <c r="S575" s="197">
        <v>0</v>
      </c>
      <c r="T575" s="198">
        <f>S575*H575</f>
        <v>0</v>
      </c>
      <c r="U575" s="34"/>
      <c r="V575" s="34"/>
      <c r="W575" s="34"/>
      <c r="X575" s="34"/>
      <c r="Y575" s="34"/>
      <c r="Z575" s="34"/>
      <c r="AA575" s="34"/>
      <c r="AB575" s="34"/>
      <c r="AC575" s="34"/>
      <c r="AD575" s="34"/>
      <c r="AE575" s="34"/>
      <c r="AR575" s="199" t="s">
        <v>256</v>
      </c>
      <c r="AT575" s="199" t="s">
        <v>165</v>
      </c>
      <c r="AU575" s="199" t="s">
        <v>88</v>
      </c>
      <c r="AY575" s="17" t="s">
        <v>163</v>
      </c>
      <c r="BE575" s="200">
        <f>IF(N575="základní",J575,0)</f>
        <v>0</v>
      </c>
      <c r="BF575" s="200">
        <f>IF(N575="snížená",J575,0)</f>
        <v>0</v>
      </c>
      <c r="BG575" s="200">
        <f>IF(N575="zákl. přenesená",J575,0)</f>
        <v>0</v>
      </c>
      <c r="BH575" s="200">
        <f>IF(N575="sníž. přenesená",J575,0)</f>
        <v>0</v>
      </c>
      <c r="BI575" s="200">
        <f>IF(N575="nulová",J575,0)</f>
        <v>0</v>
      </c>
      <c r="BJ575" s="17" t="s">
        <v>86</v>
      </c>
      <c r="BK575" s="200">
        <f>ROUND(I575*H575,2)</f>
        <v>0</v>
      </c>
      <c r="BL575" s="17" t="s">
        <v>256</v>
      </c>
      <c r="BM575" s="199" t="s">
        <v>1627</v>
      </c>
    </row>
    <row r="576" spans="1:65" s="12" customFormat="1" ht="22.9" customHeight="1">
      <c r="B576" s="171"/>
      <c r="C576" s="172"/>
      <c r="D576" s="173" t="s">
        <v>77</v>
      </c>
      <c r="E576" s="185" t="s">
        <v>1247</v>
      </c>
      <c r="F576" s="185" t="s">
        <v>1248</v>
      </c>
      <c r="G576" s="172"/>
      <c r="H576" s="172"/>
      <c r="I576" s="175"/>
      <c r="J576" s="186">
        <f>BK576</f>
        <v>0</v>
      </c>
      <c r="K576" s="172"/>
      <c r="L576" s="177"/>
      <c r="M576" s="178"/>
      <c r="N576" s="179"/>
      <c r="O576" s="179"/>
      <c r="P576" s="180">
        <f>SUM(P577:P594)</f>
        <v>0</v>
      </c>
      <c r="Q576" s="179"/>
      <c r="R576" s="180">
        <f>SUM(R577:R594)</f>
        <v>1.7858588499999999</v>
      </c>
      <c r="S576" s="179"/>
      <c r="T576" s="181">
        <f>SUM(T577:T594)</f>
        <v>0.85799999999999998</v>
      </c>
      <c r="AR576" s="182" t="s">
        <v>88</v>
      </c>
      <c r="AT576" s="183" t="s">
        <v>77</v>
      </c>
      <c r="AU576" s="183" t="s">
        <v>86</v>
      </c>
      <c r="AY576" s="182" t="s">
        <v>163</v>
      </c>
      <c r="BK576" s="184">
        <f>SUM(BK577:BK594)</f>
        <v>0</v>
      </c>
    </row>
    <row r="577" spans="1:65" s="2" customFormat="1" ht="24.2" customHeight="1">
      <c r="A577" s="34"/>
      <c r="B577" s="35"/>
      <c r="C577" s="187" t="s">
        <v>1270</v>
      </c>
      <c r="D577" s="187" t="s">
        <v>165</v>
      </c>
      <c r="E577" s="188" t="s">
        <v>1250</v>
      </c>
      <c r="F577" s="189" t="s">
        <v>1251</v>
      </c>
      <c r="G577" s="190" t="s">
        <v>168</v>
      </c>
      <c r="H577" s="191">
        <v>263</v>
      </c>
      <c r="I577" s="192"/>
      <c r="J577" s="193">
        <f>ROUND(I577*H577,2)</f>
        <v>0</v>
      </c>
      <c r="K577" s="194"/>
      <c r="L577" s="39"/>
      <c r="M577" s="195" t="s">
        <v>1</v>
      </c>
      <c r="N577" s="196" t="s">
        <v>43</v>
      </c>
      <c r="O577" s="71"/>
      <c r="P577" s="197">
        <f>O577*H577</f>
        <v>0</v>
      </c>
      <c r="Q577" s="197">
        <v>0</v>
      </c>
      <c r="R577" s="197">
        <f>Q577*H577</f>
        <v>0</v>
      </c>
      <c r="S577" s="197">
        <v>3.0000000000000001E-3</v>
      </c>
      <c r="T577" s="198">
        <f>S577*H577</f>
        <v>0.78900000000000003</v>
      </c>
      <c r="U577" s="34"/>
      <c r="V577" s="34"/>
      <c r="W577" s="34"/>
      <c r="X577" s="34"/>
      <c r="Y577" s="34"/>
      <c r="Z577" s="34"/>
      <c r="AA577" s="34"/>
      <c r="AB577" s="34"/>
      <c r="AC577" s="34"/>
      <c r="AD577" s="34"/>
      <c r="AE577" s="34"/>
      <c r="AR577" s="199" t="s">
        <v>256</v>
      </c>
      <c r="AT577" s="199" t="s">
        <v>165</v>
      </c>
      <c r="AU577" s="199" t="s">
        <v>88</v>
      </c>
      <c r="AY577" s="17" t="s">
        <v>163</v>
      </c>
      <c r="BE577" s="200">
        <f>IF(N577="základní",J577,0)</f>
        <v>0</v>
      </c>
      <c r="BF577" s="200">
        <f>IF(N577="snížená",J577,0)</f>
        <v>0</v>
      </c>
      <c r="BG577" s="200">
        <f>IF(N577="zákl. přenesená",J577,0)</f>
        <v>0</v>
      </c>
      <c r="BH577" s="200">
        <f>IF(N577="sníž. přenesená",J577,0)</f>
        <v>0</v>
      </c>
      <c r="BI577" s="200">
        <f>IF(N577="nulová",J577,0)</f>
        <v>0</v>
      </c>
      <c r="BJ577" s="17" t="s">
        <v>86</v>
      </c>
      <c r="BK577" s="200">
        <f>ROUND(I577*H577,2)</f>
        <v>0</v>
      </c>
      <c r="BL577" s="17" t="s">
        <v>256</v>
      </c>
      <c r="BM577" s="199" t="s">
        <v>1252</v>
      </c>
    </row>
    <row r="578" spans="1:65" s="2" customFormat="1" ht="16.5" customHeight="1">
      <c r="A578" s="34"/>
      <c r="B578" s="35"/>
      <c r="C578" s="187" t="s">
        <v>1276</v>
      </c>
      <c r="D578" s="187" t="s">
        <v>165</v>
      </c>
      <c r="E578" s="188" t="s">
        <v>1254</v>
      </c>
      <c r="F578" s="189" t="s">
        <v>1255</v>
      </c>
      <c r="G578" s="190" t="s">
        <v>168</v>
      </c>
      <c r="H578" s="191">
        <v>139.30000000000001</v>
      </c>
      <c r="I578" s="192"/>
      <c r="J578" s="193">
        <f>ROUND(I578*H578,2)</f>
        <v>0</v>
      </c>
      <c r="K578" s="194"/>
      <c r="L578" s="39"/>
      <c r="M578" s="195" t="s">
        <v>1</v>
      </c>
      <c r="N578" s="196" t="s">
        <v>43</v>
      </c>
      <c r="O578" s="71"/>
      <c r="P578" s="197">
        <f>O578*H578</f>
        <v>0</v>
      </c>
      <c r="Q578" s="197">
        <v>0</v>
      </c>
      <c r="R578" s="197">
        <f>Q578*H578</f>
        <v>0</v>
      </c>
      <c r="S578" s="197">
        <v>0</v>
      </c>
      <c r="T578" s="198">
        <f>S578*H578</f>
        <v>0</v>
      </c>
      <c r="U578" s="34"/>
      <c r="V578" s="34"/>
      <c r="W578" s="34"/>
      <c r="X578" s="34"/>
      <c r="Y578" s="34"/>
      <c r="Z578" s="34"/>
      <c r="AA578" s="34"/>
      <c r="AB578" s="34"/>
      <c r="AC578" s="34"/>
      <c r="AD578" s="34"/>
      <c r="AE578" s="34"/>
      <c r="AR578" s="199" t="s">
        <v>256</v>
      </c>
      <c r="AT578" s="199" t="s">
        <v>165</v>
      </c>
      <c r="AU578" s="199" t="s">
        <v>88</v>
      </c>
      <c r="AY578" s="17" t="s">
        <v>163</v>
      </c>
      <c r="BE578" s="200">
        <f>IF(N578="základní",J578,0)</f>
        <v>0</v>
      </c>
      <c r="BF578" s="200">
        <f>IF(N578="snížená",J578,0)</f>
        <v>0</v>
      </c>
      <c r="BG578" s="200">
        <f>IF(N578="zákl. přenesená",J578,0)</f>
        <v>0</v>
      </c>
      <c r="BH578" s="200">
        <f>IF(N578="sníž. přenesená",J578,0)</f>
        <v>0</v>
      </c>
      <c r="BI578" s="200">
        <f>IF(N578="nulová",J578,0)</f>
        <v>0</v>
      </c>
      <c r="BJ578" s="17" t="s">
        <v>86</v>
      </c>
      <c r="BK578" s="200">
        <f>ROUND(I578*H578,2)</f>
        <v>0</v>
      </c>
      <c r="BL578" s="17" t="s">
        <v>256</v>
      </c>
      <c r="BM578" s="199" t="s">
        <v>1256</v>
      </c>
    </row>
    <row r="579" spans="1:65" s="13" customFormat="1" ht="11.25">
      <c r="B579" s="201"/>
      <c r="C579" s="202"/>
      <c r="D579" s="203" t="s">
        <v>171</v>
      </c>
      <c r="E579" s="204" t="s">
        <v>1</v>
      </c>
      <c r="F579" s="205" t="s">
        <v>1628</v>
      </c>
      <c r="G579" s="202"/>
      <c r="H579" s="206">
        <v>139.30000000000001</v>
      </c>
      <c r="I579" s="207"/>
      <c r="J579" s="202"/>
      <c r="K579" s="202"/>
      <c r="L579" s="208"/>
      <c r="M579" s="209"/>
      <c r="N579" s="210"/>
      <c r="O579" s="210"/>
      <c r="P579" s="210"/>
      <c r="Q579" s="210"/>
      <c r="R579" s="210"/>
      <c r="S579" s="210"/>
      <c r="T579" s="211"/>
      <c r="AT579" s="212" t="s">
        <v>171</v>
      </c>
      <c r="AU579" s="212" t="s">
        <v>88</v>
      </c>
      <c r="AV579" s="13" t="s">
        <v>88</v>
      </c>
      <c r="AW579" s="13" t="s">
        <v>34</v>
      </c>
      <c r="AX579" s="13" t="s">
        <v>86</v>
      </c>
      <c r="AY579" s="212" t="s">
        <v>163</v>
      </c>
    </row>
    <row r="580" spans="1:65" s="2" customFormat="1" ht="16.5" customHeight="1">
      <c r="A580" s="34"/>
      <c r="B580" s="35"/>
      <c r="C580" s="187" t="s">
        <v>1281</v>
      </c>
      <c r="D580" s="187" t="s">
        <v>165</v>
      </c>
      <c r="E580" s="188" t="s">
        <v>1259</v>
      </c>
      <c r="F580" s="189" t="s">
        <v>1260</v>
      </c>
      <c r="G580" s="190" t="s">
        <v>168</v>
      </c>
      <c r="H580" s="191">
        <v>139.30000000000001</v>
      </c>
      <c r="I580" s="192"/>
      <c r="J580" s="193">
        <f>ROUND(I580*H580,2)</f>
        <v>0</v>
      </c>
      <c r="K580" s="194"/>
      <c r="L580" s="39"/>
      <c r="M580" s="195" t="s">
        <v>1</v>
      </c>
      <c r="N580" s="196" t="s">
        <v>43</v>
      </c>
      <c r="O580" s="71"/>
      <c r="P580" s="197">
        <f>O580*H580</f>
        <v>0</v>
      </c>
      <c r="Q580" s="197">
        <v>3.0000000000000001E-5</v>
      </c>
      <c r="R580" s="197">
        <f>Q580*H580</f>
        <v>4.1790000000000004E-3</v>
      </c>
      <c r="S580" s="197">
        <v>0</v>
      </c>
      <c r="T580" s="198">
        <f>S580*H580</f>
        <v>0</v>
      </c>
      <c r="U580" s="34"/>
      <c r="V580" s="34"/>
      <c r="W580" s="34"/>
      <c r="X580" s="34"/>
      <c r="Y580" s="34"/>
      <c r="Z580" s="34"/>
      <c r="AA580" s="34"/>
      <c r="AB580" s="34"/>
      <c r="AC580" s="34"/>
      <c r="AD580" s="34"/>
      <c r="AE580" s="34"/>
      <c r="AR580" s="199" t="s">
        <v>256</v>
      </c>
      <c r="AT580" s="199" t="s">
        <v>165</v>
      </c>
      <c r="AU580" s="199" t="s">
        <v>88</v>
      </c>
      <c r="AY580" s="17" t="s">
        <v>163</v>
      </c>
      <c r="BE580" s="200">
        <f>IF(N580="základní",J580,0)</f>
        <v>0</v>
      </c>
      <c r="BF580" s="200">
        <f>IF(N580="snížená",J580,0)</f>
        <v>0</v>
      </c>
      <c r="BG580" s="200">
        <f>IF(N580="zákl. přenesená",J580,0)</f>
        <v>0</v>
      </c>
      <c r="BH580" s="200">
        <f>IF(N580="sníž. přenesená",J580,0)</f>
        <v>0</v>
      </c>
      <c r="BI580" s="200">
        <f>IF(N580="nulová",J580,0)</f>
        <v>0</v>
      </c>
      <c r="BJ580" s="17" t="s">
        <v>86</v>
      </c>
      <c r="BK580" s="200">
        <f>ROUND(I580*H580,2)</f>
        <v>0</v>
      </c>
      <c r="BL580" s="17" t="s">
        <v>256</v>
      </c>
      <c r="BM580" s="199" t="s">
        <v>1261</v>
      </c>
    </row>
    <row r="581" spans="1:65" s="2" customFormat="1" ht="24.2" customHeight="1">
      <c r="A581" s="34"/>
      <c r="B581" s="35"/>
      <c r="C581" s="187" t="s">
        <v>1285</v>
      </c>
      <c r="D581" s="187" t="s">
        <v>165</v>
      </c>
      <c r="E581" s="188" t="s">
        <v>1263</v>
      </c>
      <c r="F581" s="189" t="s">
        <v>1264</v>
      </c>
      <c r="G581" s="190" t="s">
        <v>168</v>
      </c>
      <c r="H581" s="191">
        <v>139.30000000000001</v>
      </c>
      <c r="I581" s="192"/>
      <c r="J581" s="193">
        <f>ROUND(I581*H581,2)</f>
        <v>0</v>
      </c>
      <c r="K581" s="194"/>
      <c r="L581" s="39"/>
      <c r="M581" s="195" t="s">
        <v>1</v>
      </c>
      <c r="N581" s="196" t="s">
        <v>43</v>
      </c>
      <c r="O581" s="71"/>
      <c r="P581" s="197">
        <f>O581*H581</f>
        <v>0</v>
      </c>
      <c r="Q581" s="197">
        <v>7.5799999999999999E-3</v>
      </c>
      <c r="R581" s="197">
        <f>Q581*H581</f>
        <v>1.0558940000000001</v>
      </c>
      <c r="S581" s="197">
        <v>0</v>
      </c>
      <c r="T581" s="198">
        <f>S581*H581</f>
        <v>0</v>
      </c>
      <c r="U581" s="34"/>
      <c r="V581" s="34"/>
      <c r="W581" s="34"/>
      <c r="X581" s="34"/>
      <c r="Y581" s="34"/>
      <c r="Z581" s="34"/>
      <c r="AA581" s="34"/>
      <c r="AB581" s="34"/>
      <c r="AC581" s="34"/>
      <c r="AD581" s="34"/>
      <c r="AE581" s="34"/>
      <c r="AR581" s="199" t="s">
        <v>256</v>
      </c>
      <c r="AT581" s="199" t="s">
        <v>165</v>
      </c>
      <c r="AU581" s="199" t="s">
        <v>88</v>
      </c>
      <c r="AY581" s="17" t="s">
        <v>163</v>
      </c>
      <c r="BE581" s="200">
        <f>IF(N581="základní",J581,0)</f>
        <v>0</v>
      </c>
      <c r="BF581" s="200">
        <f>IF(N581="snížená",J581,0)</f>
        <v>0</v>
      </c>
      <c r="BG581" s="200">
        <f>IF(N581="zákl. přenesená",J581,0)</f>
        <v>0</v>
      </c>
      <c r="BH581" s="200">
        <f>IF(N581="sníž. přenesená",J581,0)</f>
        <v>0</v>
      </c>
      <c r="BI581" s="200">
        <f>IF(N581="nulová",J581,0)</f>
        <v>0</v>
      </c>
      <c r="BJ581" s="17" t="s">
        <v>86</v>
      </c>
      <c r="BK581" s="200">
        <f>ROUND(I581*H581,2)</f>
        <v>0</v>
      </c>
      <c r="BL581" s="17" t="s">
        <v>256</v>
      </c>
      <c r="BM581" s="199" t="s">
        <v>1265</v>
      </c>
    </row>
    <row r="582" spans="1:65" s="2" customFormat="1" ht="16.5" customHeight="1">
      <c r="A582" s="34"/>
      <c r="B582" s="35"/>
      <c r="C582" s="187" t="s">
        <v>1290</v>
      </c>
      <c r="D582" s="187" t="s">
        <v>165</v>
      </c>
      <c r="E582" s="188" t="s">
        <v>1267</v>
      </c>
      <c r="F582" s="189" t="s">
        <v>1268</v>
      </c>
      <c r="G582" s="190" t="s">
        <v>168</v>
      </c>
      <c r="H582" s="191">
        <v>139.30000000000001</v>
      </c>
      <c r="I582" s="192"/>
      <c r="J582" s="193">
        <f>ROUND(I582*H582,2)</f>
        <v>0</v>
      </c>
      <c r="K582" s="194"/>
      <c r="L582" s="39"/>
      <c r="M582" s="195" t="s">
        <v>1</v>
      </c>
      <c r="N582" s="196" t="s">
        <v>43</v>
      </c>
      <c r="O582" s="71"/>
      <c r="P582" s="197">
        <f>O582*H582</f>
        <v>0</v>
      </c>
      <c r="Q582" s="197">
        <v>6.9999999999999999E-4</v>
      </c>
      <c r="R582" s="197">
        <f>Q582*H582</f>
        <v>9.7510000000000013E-2</v>
      </c>
      <c r="S582" s="197">
        <v>0</v>
      </c>
      <c r="T582" s="198">
        <f>S582*H582</f>
        <v>0</v>
      </c>
      <c r="U582" s="34"/>
      <c r="V582" s="34"/>
      <c r="W582" s="34"/>
      <c r="X582" s="34"/>
      <c r="Y582" s="34"/>
      <c r="Z582" s="34"/>
      <c r="AA582" s="34"/>
      <c r="AB582" s="34"/>
      <c r="AC582" s="34"/>
      <c r="AD582" s="34"/>
      <c r="AE582" s="34"/>
      <c r="AR582" s="199" t="s">
        <v>256</v>
      </c>
      <c r="AT582" s="199" t="s">
        <v>165</v>
      </c>
      <c r="AU582" s="199" t="s">
        <v>88</v>
      </c>
      <c r="AY582" s="17" t="s">
        <v>163</v>
      </c>
      <c r="BE582" s="200">
        <f>IF(N582="základní",J582,0)</f>
        <v>0</v>
      </c>
      <c r="BF582" s="200">
        <f>IF(N582="snížená",J582,0)</f>
        <v>0</v>
      </c>
      <c r="BG582" s="200">
        <f>IF(N582="zákl. přenesená",J582,0)</f>
        <v>0</v>
      </c>
      <c r="BH582" s="200">
        <f>IF(N582="sníž. přenesená",J582,0)</f>
        <v>0</v>
      </c>
      <c r="BI582" s="200">
        <f>IF(N582="nulová",J582,0)</f>
        <v>0</v>
      </c>
      <c r="BJ582" s="17" t="s">
        <v>86</v>
      </c>
      <c r="BK582" s="200">
        <f>ROUND(I582*H582,2)</f>
        <v>0</v>
      </c>
      <c r="BL582" s="17" t="s">
        <v>256</v>
      </c>
      <c r="BM582" s="199" t="s">
        <v>1269</v>
      </c>
    </row>
    <row r="583" spans="1:65" s="2" customFormat="1" ht="37.9" customHeight="1">
      <c r="A583" s="34"/>
      <c r="B583" s="35"/>
      <c r="C583" s="213" t="s">
        <v>1295</v>
      </c>
      <c r="D583" s="213" t="s">
        <v>186</v>
      </c>
      <c r="E583" s="214" t="s">
        <v>1271</v>
      </c>
      <c r="F583" s="215" t="s">
        <v>1272</v>
      </c>
      <c r="G583" s="216" t="s">
        <v>168</v>
      </c>
      <c r="H583" s="217">
        <v>160.19499999999999</v>
      </c>
      <c r="I583" s="218"/>
      <c r="J583" s="219">
        <f>ROUND(I583*H583,2)</f>
        <v>0</v>
      </c>
      <c r="K583" s="220"/>
      <c r="L583" s="221"/>
      <c r="M583" s="222" t="s">
        <v>1</v>
      </c>
      <c r="N583" s="223" t="s">
        <v>43</v>
      </c>
      <c r="O583" s="71"/>
      <c r="P583" s="197">
        <f>O583*H583</f>
        <v>0</v>
      </c>
      <c r="Q583" s="197">
        <v>3.5500000000000002E-3</v>
      </c>
      <c r="R583" s="197">
        <f>Q583*H583</f>
        <v>0.56869225000000001</v>
      </c>
      <c r="S583" s="197">
        <v>0</v>
      </c>
      <c r="T583" s="198">
        <f>S583*H583</f>
        <v>0</v>
      </c>
      <c r="U583" s="34"/>
      <c r="V583" s="34"/>
      <c r="W583" s="34"/>
      <c r="X583" s="34"/>
      <c r="Y583" s="34"/>
      <c r="Z583" s="34"/>
      <c r="AA583" s="34"/>
      <c r="AB583" s="34"/>
      <c r="AC583" s="34"/>
      <c r="AD583" s="34"/>
      <c r="AE583" s="34"/>
      <c r="AR583" s="199" t="s">
        <v>366</v>
      </c>
      <c r="AT583" s="199" t="s">
        <v>186</v>
      </c>
      <c r="AU583" s="199" t="s">
        <v>88</v>
      </c>
      <c r="AY583" s="17" t="s">
        <v>163</v>
      </c>
      <c r="BE583" s="200">
        <f>IF(N583="základní",J583,0)</f>
        <v>0</v>
      </c>
      <c r="BF583" s="200">
        <f>IF(N583="snížená",J583,0)</f>
        <v>0</v>
      </c>
      <c r="BG583" s="200">
        <f>IF(N583="zákl. přenesená",J583,0)</f>
        <v>0</v>
      </c>
      <c r="BH583" s="200">
        <f>IF(N583="sníž. přenesená",J583,0)</f>
        <v>0</v>
      </c>
      <c r="BI583" s="200">
        <f>IF(N583="nulová",J583,0)</f>
        <v>0</v>
      </c>
      <c r="BJ583" s="17" t="s">
        <v>86</v>
      </c>
      <c r="BK583" s="200">
        <f>ROUND(I583*H583,2)</f>
        <v>0</v>
      </c>
      <c r="BL583" s="17" t="s">
        <v>256</v>
      </c>
      <c r="BM583" s="199" t="s">
        <v>1273</v>
      </c>
    </row>
    <row r="584" spans="1:65" s="13" customFormat="1" ht="11.25">
      <c r="B584" s="201"/>
      <c r="C584" s="202"/>
      <c r="D584" s="203" t="s">
        <v>171</v>
      </c>
      <c r="E584" s="202"/>
      <c r="F584" s="205" t="s">
        <v>1629</v>
      </c>
      <c r="G584" s="202"/>
      <c r="H584" s="206">
        <v>160.19499999999999</v>
      </c>
      <c r="I584" s="207"/>
      <c r="J584" s="202"/>
      <c r="K584" s="202"/>
      <c r="L584" s="208"/>
      <c r="M584" s="209"/>
      <c r="N584" s="210"/>
      <c r="O584" s="210"/>
      <c r="P584" s="210"/>
      <c r="Q584" s="210"/>
      <c r="R584" s="210"/>
      <c r="S584" s="210"/>
      <c r="T584" s="211"/>
      <c r="AT584" s="212" t="s">
        <v>171</v>
      </c>
      <c r="AU584" s="212" t="s">
        <v>88</v>
      </c>
      <c r="AV584" s="13" t="s">
        <v>88</v>
      </c>
      <c r="AW584" s="13" t="s">
        <v>4</v>
      </c>
      <c r="AX584" s="13" t="s">
        <v>86</v>
      </c>
      <c r="AY584" s="212" t="s">
        <v>163</v>
      </c>
    </row>
    <row r="585" spans="1:65" s="2" customFormat="1" ht="21.75" customHeight="1">
      <c r="A585" s="34"/>
      <c r="B585" s="35"/>
      <c r="C585" s="187" t="s">
        <v>1300</v>
      </c>
      <c r="D585" s="187" t="s">
        <v>165</v>
      </c>
      <c r="E585" s="188" t="s">
        <v>1282</v>
      </c>
      <c r="F585" s="189" t="s">
        <v>1283</v>
      </c>
      <c r="G585" s="190" t="s">
        <v>259</v>
      </c>
      <c r="H585" s="191">
        <v>230</v>
      </c>
      <c r="I585" s="192"/>
      <c r="J585" s="193">
        <f>ROUND(I585*H585,2)</f>
        <v>0</v>
      </c>
      <c r="K585" s="194"/>
      <c r="L585" s="39"/>
      <c r="M585" s="195" t="s">
        <v>1</v>
      </c>
      <c r="N585" s="196" t="s">
        <v>43</v>
      </c>
      <c r="O585" s="71"/>
      <c r="P585" s="197">
        <f>O585*H585</f>
        <v>0</v>
      </c>
      <c r="Q585" s="197">
        <v>0</v>
      </c>
      <c r="R585" s="197">
        <f>Q585*H585</f>
        <v>0</v>
      </c>
      <c r="S585" s="197">
        <v>2.9999999999999997E-4</v>
      </c>
      <c r="T585" s="198">
        <f>S585*H585</f>
        <v>6.8999999999999992E-2</v>
      </c>
      <c r="U585" s="34"/>
      <c r="V585" s="34"/>
      <c r="W585" s="34"/>
      <c r="X585" s="34"/>
      <c r="Y585" s="34"/>
      <c r="Z585" s="34"/>
      <c r="AA585" s="34"/>
      <c r="AB585" s="34"/>
      <c r="AC585" s="34"/>
      <c r="AD585" s="34"/>
      <c r="AE585" s="34"/>
      <c r="AR585" s="199" t="s">
        <v>256</v>
      </c>
      <c r="AT585" s="199" t="s">
        <v>165</v>
      </c>
      <c r="AU585" s="199" t="s">
        <v>88</v>
      </c>
      <c r="AY585" s="17" t="s">
        <v>163</v>
      </c>
      <c r="BE585" s="200">
        <f>IF(N585="základní",J585,0)</f>
        <v>0</v>
      </c>
      <c r="BF585" s="200">
        <f>IF(N585="snížená",J585,0)</f>
        <v>0</v>
      </c>
      <c r="BG585" s="200">
        <f>IF(N585="zákl. přenesená",J585,0)</f>
        <v>0</v>
      </c>
      <c r="BH585" s="200">
        <f>IF(N585="sníž. přenesená",J585,0)</f>
        <v>0</v>
      </c>
      <c r="BI585" s="200">
        <f>IF(N585="nulová",J585,0)</f>
        <v>0</v>
      </c>
      <c r="BJ585" s="17" t="s">
        <v>86</v>
      </c>
      <c r="BK585" s="200">
        <f>ROUND(I585*H585,2)</f>
        <v>0</v>
      </c>
      <c r="BL585" s="17" t="s">
        <v>256</v>
      </c>
      <c r="BM585" s="199" t="s">
        <v>1284</v>
      </c>
    </row>
    <row r="586" spans="1:65" s="2" customFormat="1" ht="16.5" customHeight="1">
      <c r="A586" s="34"/>
      <c r="B586" s="35"/>
      <c r="C586" s="187" t="s">
        <v>1305</v>
      </c>
      <c r="D586" s="187" t="s">
        <v>165</v>
      </c>
      <c r="E586" s="188" t="s">
        <v>1286</v>
      </c>
      <c r="F586" s="189" t="s">
        <v>1287</v>
      </c>
      <c r="G586" s="190" t="s">
        <v>259</v>
      </c>
      <c r="H586" s="191">
        <v>129.30000000000001</v>
      </c>
      <c r="I586" s="192"/>
      <c r="J586" s="193">
        <f>ROUND(I586*H586,2)</f>
        <v>0</v>
      </c>
      <c r="K586" s="194"/>
      <c r="L586" s="39"/>
      <c r="M586" s="195" t="s">
        <v>1</v>
      </c>
      <c r="N586" s="196" t="s">
        <v>43</v>
      </c>
      <c r="O586" s="71"/>
      <c r="P586" s="197">
        <f>O586*H586</f>
        <v>0</v>
      </c>
      <c r="Q586" s="197">
        <v>1.0000000000000001E-5</v>
      </c>
      <c r="R586" s="197">
        <f>Q586*H586</f>
        <v>1.2930000000000003E-3</v>
      </c>
      <c r="S586" s="197">
        <v>0</v>
      </c>
      <c r="T586" s="198">
        <f>S586*H586</f>
        <v>0</v>
      </c>
      <c r="U586" s="34"/>
      <c r="V586" s="34"/>
      <c r="W586" s="34"/>
      <c r="X586" s="34"/>
      <c r="Y586" s="34"/>
      <c r="Z586" s="34"/>
      <c r="AA586" s="34"/>
      <c r="AB586" s="34"/>
      <c r="AC586" s="34"/>
      <c r="AD586" s="34"/>
      <c r="AE586" s="34"/>
      <c r="AR586" s="199" t="s">
        <v>256</v>
      </c>
      <c r="AT586" s="199" t="s">
        <v>165</v>
      </c>
      <c r="AU586" s="199" t="s">
        <v>88</v>
      </c>
      <c r="AY586" s="17" t="s">
        <v>163</v>
      </c>
      <c r="BE586" s="200">
        <f>IF(N586="základní",J586,0)</f>
        <v>0</v>
      </c>
      <c r="BF586" s="200">
        <f>IF(N586="snížená",J586,0)</f>
        <v>0</v>
      </c>
      <c r="BG586" s="200">
        <f>IF(N586="zákl. přenesená",J586,0)</f>
        <v>0</v>
      </c>
      <c r="BH586" s="200">
        <f>IF(N586="sníž. přenesená",J586,0)</f>
        <v>0</v>
      </c>
      <c r="BI586" s="200">
        <f>IF(N586="nulová",J586,0)</f>
        <v>0</v>
      </c>
      <c r="BJ586" s="17" t="s">
        <v>86</v>
      </c>
      <c r="BK586" s="200">
        <f>ROUND(I586*H586,2)</f>
        <v>0</v>
      </c>
      <c r="BL586" s="17" t="s">
        <v>256</v>
      </c>
      <c r="BM586" s="199" t="s">
        <v>1288</v>
      </c>
    </row>
    <row r="587" spans="1:65" s="13" customFormat="1" ht="11.25">
      <c r="B587" s="201"/>
      <c r="C587" s="202"/>
      <c r="D587" s="203" t="s">
        <v>171</v>
      </c>
      <c r="E587" s="204" t="s">
        <v>1</v>
      </c>
      <c r="F587" s="205" t="s">
        <v>1630</v>
      </c>
      <c r="G587" s="202"/>
      <c r="H587" s="206">
        <v>129.30000000000001</v>
      </c>
      <c r="I587" s="207"/>
      <c r="J587" s="202"/>
      <c r="K587" s="202"/>
      <c r="L587" s="208"/>
      <c r="M587" s="209"/>
      <c r="N587" s="210"/>
      <c r="O587" s="210"/>
      <c r="P587" s="210"/>
      <c r="Q587" s="210"/>
      <c r="R587" s="210"/>
      <c r="S587" s="210"/>
      <c r="T587" s="211"/>
      <c r="AT587" s="212" t="s">
        <v>171</v>
      </c>
      <c r="AU587" s="212" t="s">
        <v>88</v>
      </c>
      <c r="AV587" s="13" t="s">
        <v>88</v>
      </c>
      <c r="AW587" s="13" t="s">
        <v>34</v>
      </c>
      <c r="AX587" s="13" t="s">
        <v>86</v>
      </c>
      <c r="AY587" s="212" t="s">
        <v>163</v>
      </c>
    </row>
    <row r="588" spans="1:65" s="2" customFormat="1" ht="16.5" customHeight="1">
      <c r="A588" s="34"/>
      <c r="B588" s="35"/>
      <c r="C588" s="213" t="s">
        <v>1311</v>
      </c>
      <c r="D588" s="213" t="s">
        <v>186</v>
      </c>
      <c r="E588" s="214" t="s">
        <v>1291</v>
      </c>
      <c r="F588" s="215" t="s">
        <v>1292</v>
      </c>
      <c r="G588" s="216" t="s">
        <v>259</v>
      </c>
      <c r="H588" s="217">
        <v>142.22999999999999</v>
      </c>
      <c r="I588" s="218"/>
      <c r="J588" s="219">
        <f>ROUND(I588*H588,2)</f>
        <v>0</v>
      </c>
      <c r="K588" s="220"/>
      <c r="L588" s="221"/>
      <c r="M588" s="222" t="s">
        <v>1</v>
      </c>
      <c r="N588" s="223" t="s">
        <v>43</v>
      </c>
      <c r="O588" s="71"/>
      <c r="P588" s="197">
        <f>O588*H588</f>
        <v>0</v>
      </c>
      <c r="Q588" s="197">
        <v>3.8000000000000002E-4</v>
      </c>
      <c r="R588" s="197">
        <f>Q588*H588</f>
        <v>5.4047400000000002E-2</v>
      </c>
      <c r="S588" s="197">
        <v>0</v>
      </c>
      <c r="T588" s="198">
        <f>S588*H588</f>
        <v>0</v>
      </c>
      <c r="U588" s="34"/>
      <c r="V588" s="34"/>
      <c r="W588" s="34"/>
      <c r="X588" s="34"/>
      <c r="Y588" s="34"/>
      <c r="Z588" s="34"/>
      <c r="AA588" s="34"/>
      <c r="AB588" s="34"/>
      <c r="AC588" s="34"/>
      <c r="AD588" s="34"/>
      <c r="AE588" s="34"/>
      <c r="AR588" s="199" t="s">
        <v>366</v>
      </c>
      <c r="AT588" s="199" t="s">
        <v>186</v>
      </c>
      <c r="AU588" s="199" t="s">
        <v>88</v>
      </c>
      <c r="AY588" s="17" t="s">
        <v>163</v>
      </c>
      <c r="BE588" s="200">
        <f>IF(N588="základní",J588,0)</f>
        <v>0</v>
      </c>
      <c r="BF588" s="200">
        <f>IF(N588="snížená",J588,0)</f>
        <v>0</v>
      </c>
      <c r="BG588" s="200">
        <f>IF(N588="zákl. přenesená",J588,0)</f>
        <v>0</v>
      </c>
      <c r="BH588" s="200">
        <f>IF(N588="sníž. přenesená",J588,0)</f>
        <v>0</v>
      </c>
      <c r="BI588" s="200">
        <f>IF(N588="nulová",J588,0)</f>
        <v>0</v>
      </c>
      <c r="BJ588" s="17" t="s">
        <v>86</v>
      </c>
      <c r="BK588" s="200">
        <f>ROUND(I588*H588,2)</f>
        <v>0</v>
      </c>
      <c r="BL588" s="17" t="s">
        <v>256</v>
      </c>
      <c r="BM588" s="199" t="s">
        <v>1293</v>
      </c>
    </row>
    <row r="589" spans="1:65" s="13" customFormat="1" ht="11.25">
      <c r="B589" s="201"/>
      <c r="C589" s="202"/>
      <c r="D589" s="203" t="s">
        <v>171</v>
      </c>
      <c r="E589" s="202"/>
      <c r="F589" s="205" t="s">
        <v>1631</v>
      </c>
      <c r="G589" s="202"/>
      <c r="H589" s="206">
        <v>142.22999999999999</v>
      </c>
      <c r="I589" s="207"/>
      <c r="J589" s="202"/>
      <c r="K589" s="202"/>
      <c r="L589" s="208"/>
      <c r="M589" s="209"/>
      <c r="N589" s="210"/>
      <c r="O589" s="210"/>
      <c r="P589" s="210"/>
      <c r="Q589" s="210"/>
      <c r="R589" s="210"/>
      <c r="S589" s="210"/>
      <c r="T589" s="211"/>
      <c r="AT589" s="212" t="s">
        <v>171</v>
      </c>
      <c r="AU589" s="212" t="s">
        <v>88</v>
      </c>
      <c r="AV589" s="13" t="s">
        <v>88</v>
      </c>
      <c r="AW589" s="13" t="s">
        <v>4</v>
      </c>
      <c r="AX589" s="13" t="s">
        <v>86</v>
      </c>
      <c r="AY589" s="212" t="s">
        <v>163</v>
      </c>
    </row>
    <row r="590" spans="1:65" s="2" customFormat="1" ht="16.5" customHeight="1">
      <c r="A590" s="34"/>
      <c r="B590" s="35"/>
      <c r="C590" s="187" t="s">
        <v>1320</v>
      </c>
      <c r="D590" s="187" t="s">
        <v>165</v>
      </c>
      <c r="E590" s="188" t="s">
        <v>1296</v>
      </c>
      <c r="F590" s="189" t="s">
        <v>1297</v>
      </c>
      <c r="G590" s="190" t="s">
        <v>259</v>
      </c>
      <c r="H590" s="191">
        <v>26</v>
      </c>
      <c r="I590" s="192"/>
      <c r="J590" s="193">
        <f>ROUND(I590*H590,2)</f>
        <v>0</v>
      </c>
      <c r="K590" s="194"/>
      <c r="L590" s="39"/>
      <c r="M590" s="195" t="s">
        <v>1</v>
      </c>
      <c r="N590" s="196" t="s">
        <v>43</v>
      </c>
      <c r="O590" s="71"/>
      <c r="P590" s="197">
        <f>O590*H590</f>
        <v>0</v>
      </c>
      <c r="Q590" s="197">
        <v>0</v>
      </c>
      <c r="R590" s="197">
        <f>Q590*H590</f>
        <v>0</v>
      </c>
      <c r="S590" s="197">
        <v>0</v>
      </c>
      <c r="T590" s="198">
        <f>S590*H590</f>
        <v>0</v>
      </c>
      <c r="U590" s="34"/>
      <c r="V590" s="34"/>
      <c r="W590" s="34"/>
      <c r="X590" s="34"/>
      <c r="Y590" s="34"/>
      <c r="Z590" s="34"/>
      <c r="AA590" s="34"/>
      <c r="AB590" s="34"/>
      <c r="AC590" s="34"/>
      <c r="AD590" s="34"/>
      <c r="AE590" s="34"/>
      <c r="AR590" s="199" t="s">
        <v>256</v>
      </c>
      <c r="AT590" s="199" t="s">
        <v>165</v>
      </c>
      <c r="AU590" s="199" t="s">
        <v>88</v>
      </c>
      <c r="AY590" s="17" t="s">
        <v>163</v>
      </c>
      <c r="BE590" s="200">
        <f>IF(N590="základní",J590,0)</f>
        <v>0</v>
      </c>
      <c r="BF590" s="200">
        <f>IF(N590="snížená",J590,0)</f>
        <v>0</v>
      </c>
      <c r="BG590" s="200">
        <f>IF(N590="zákl. přenesená",J590,0)</f>
        <v>0</v>
      </c>
      <c r="BH590" s="200">
        <f>IF(N590="sníž. přenesená",J590,0)</f>
        <v>0</v>
      </c>
      <c r="BI590" s="200">
        <f>IF(N590="nulová",J590,0)</f>
        <v>0</v>
      </c>
      <c r="BJ590" s="17" t="s">
        <v>86</v>
      </c>
      <c r="BK590" s="200">
        <f>ROUND(I590*H590,2)</f>
        <v>0</v>
      </c>
      <c r="BL590" s="17" t="s">
        <v>256</v>
      </c>
      <c r="BM590" s="199" t="s">
        <v>1298</v>
      </c>
    </row>
    <row r="591" spans="1:65" s="13" customFormat="1" ht="11.25">
      <c r="B591" s="201"/>
      <c r="C591" s="202"/>
      <c r="D591" s="203" t="s">
        <v>171</v>
      </c>
      <c r="E591" s="204" t="s">
        <v>1</v>
      </c>
      <c r="F591" s="205" t="s">
        <v>1632</v>
      </c>
      <c r="G591" s="202"/>
      <c r="H591" s="206">
        <v>26</v>
      </c>
      <c r="I591" s="207"/>
      <c r="J591" s="202"/>
      <c r="K591" s="202"/>
      <c r="L591" s="208"/>
      <c r="M591" s="209"/>
      <c r="N591" s="210"/>
      <c r="O591" s="210"/>
      <c r="P591" s="210"/>
      <c r="Q591" s="210"/>
      <c r="R591" s="210"/>
      <c r="S591" s="210"/>
      <c r="T591" s="211"/>
      <c r="AT591" s="212" t="s">
        <v>171</v>
      </c>
      <c r="AU591" s="212" t="s">
        <v>88</v>
      </c>
      <c r="AV591" s="13" t="s">
        <v>88</v>
      </c>
      <c r="AW591" s="13" t="s">
        <v>34</v>
      </c>
      <c r="AX591" s="13" t="s">
        <v>86</v>
      </c>
      <c r="AY591" s="212" t="s">
        <v>163</v>
      </c>
    </row>
    <row r="592" spans="1:65" s="2" customFormat="1" ht="16.5" customHeight="1">
      <c r="A592" s="34"/>
      <c r="B592" s="35"/>
      <c r="C592" s="213" t="s">
        <v>1324</v>
      </c>
      <c r="D592" s="213" t="s">
        <v>186</v>
      </c>
      <c r="E592" s="214" t="s">
        <v>1301</v>
      </c>
      <c r="F592" s="215" t="s">
        <v>1302</v>
      </c>
      <c r="G592" s="216" t="s">
        <v>259</v>
      </c>
      <c r="H592" s="217">
        <v>26.52</v>
      </c>
      <c r="I592" s="218"/>
      <c r="J592" s="219">
        <f>ROUND(I592*H592,2)</f>
        <v>0</v>
      </c>
      <c r="K592" s="220"/>
      <c r="L592" s="221"/>
      <c r="M592" s="222" t="s">
        <v>1</v>
      </c>
      <c r="N592" s="223" t="s">
        <v>43</v>
      </c>
      <c r="O592" s="71"/>
      <c r="P592" s="197">
        <f>O592*H592</f>
        <v>0</v>
      </c>
      <c r="Q592" s="197">
        <v>1.6000000000000001E-4</v>
      </c>
      <c r="R592" s="197">
        <f>Q592*H592</f>
        <v>4.2431999999999999E-3</v>
      </c>
      <c r="S592" s="197">
        <v>0</v>
      </c>
      <c r="T592" s="198">
        <f>S592*H592</f>
        <v>0</v>
      </c>
      <c r="U592" s="34"/>
      <c r="V592" s="34"/>
      <c r="W592" s="34"/>
      <c r="X592" s="34"/>
      <c r="Y592" s="34"/>
      <c r="Z592" s="34"/>
      <c r="AA592" s="34"/>
      <c r="AB592" s="34"/>
      <c r="AC592" s="34"/>
      <c r="AD592" s="34"/>
      <c r="AE592" s="34"/>
      <c r="AR592" s="199" t="s">
        <v>366</v>
      </c>
      <c r="AT592" s="199" t="s">
        <v>186</v>
      </c>
      <c r="AU592" s="199" t="s">
        <v>88</v>
      </c>
      <c r="AY592" s="17" t="s">
        <v>163</v>
      </c>
      <c r="BE592" s="200">
        <f>IF(N592="základní",J592,0)</f>
        <v>0</v>
      </c>
      <c r="BF592" s="200">
        <f>IF(N592="snížená",J592,0)</f>
        <v>0</v>
      </c>
      <c r="BG592" s="200">
        <f>IF(N592="zákl. přenesená",J592,0)</f>
        <v>0</v>
      </c>
      <c r="BH592" s="200">
        <f>IF(N592="sníž. přenesená",J592,0)</f>
        <v>0</v>
      </c>
      <c r="BI592" s="200">
        <f>IF(N592="nulová",J592,0)</f>
        <v>0</v>
      </c>
      <c r="BJ592" s="17" t="s">
        <v>86</v>
      </c>
      <c r="BK592" s="200">
        <f>ROUND(I592*H592,2)</f>
        <v>0</v>
      </c>
      <c r="BL592" s="17" t="s">
        <v>256</v>
      </c>
      <c r="BM592" s="199" t="s">
        <v>1303</v>
      </c>
    </row>
    <row r="593" spans="1:65" s="13" customFormat="1" ht="11.25">
      <c r="B593" s="201"/>
      <c r="C593" s="202"/>
      <c r="D593" s="203" t="s">
        <v>171</v>
      </c>
      <c r="E593" s="202"/>
      <c r="F593" s="205" t="s">
        <v>1633</v>
      </c>
      <c r="G593" s="202"/>
      <c r="H593" s="206">
        <v>26.52</v>
      </c>
      <c r="I593" s="207"/>
      <c r="J593" s="202"/>
      <c r="K593" s="202"/>
      <c r="L593" s="208"/>
      <c r="M593" s="209"/>
      <c r="N593" s="210"/>
      <c r="O593" s="210"/>
      <c r="P593" s="210"/>
      <c r="Q593" s="210"/>
      <c r="R593" s="210"/>
      <c r="S593" s="210"/>
      <c r="T593" s="211"/>
      <c r="AT593" s="212" t="s">
        <v>171</v>
      </c>
      <c r="AU593" s="212" t="s">
        <v>88</v>
      </c>
      <c r="AV593" s="13" t="s">
        <v>88</v>
      </c>
      <c r="AW593" s="13" t="s">
        <v>4</v>
      </c>
      <c r="AX593" s="13" t="s">
        <v>86</v>
      </c>
      <c r="AY593" s="212" t="s">
        <v>163</v>
      </c>
    </row>
    <row r="594" spans="1:65" s="2" customFormat="1" ht="24.2" customHeight="1">
      <c r="A594" s="34"/>
      <c r="B594" s="35"/>
      <c r="C594" s="187" t="s">
        <v>1330</v>
      </c>
      <c r="D594" s="187" t="s">
        <v>165</v>
      </c>
      <c r="E594" s="188" t="s">
        <v>1634</v>
      </c>
      <c r="F594" s="189" t="s">
        <v>1635</v>
      </c>
      <c r="G594" s="190" t="s">
        <v>537</v>
      </c>
      <c r="H594" s="239"/>
      <c r="I594" s="192"/>
      <c r="J594" s="193">
        <f>ROUND(I594*H594,2)</f>
        <v>0</v>
      </c>
      <c r="K594" s="194"/>
      <c r="L594" s="39"/>
      <c r="M594" s="195" t="s">
        <v>1</v>
      </c>
      <c r="N594" s="196" t="s">
        <v>43</v>
      </c>
      <c r="O594" s="71"/>
      <c r="P594" s="197">
        <f>O594*H594</f>
        <v>0</v>
      </c>
      <c r="Q594" s="197">
        <v>0</v>
      </c>
      <c r="R594" s="197">
        <f>Q594*H594</f>
        <v>0</v>
      </c>
      <c r="S594" s="197">
        <v>0</v>
      </c>
      <c r="T594" s="198">
        <f>S594*H594</f>
        <v>0</v>
      </c>
      <c r="U594" s="34"/>
      <c r="V594" s="34"/>
      <c r="W594" s="34"/>
      <c r="X594" s="34"/>
      <c r="Y594" s="34"/>
      <c r="Z594" s="34"/>
      <c r="AA594" s="34"/>
      <c r="AB594" s="34"/>
      <c r="AC594" s="34"/>
      <c r="AD594" s="34"/>
      <c r="AE594" s="34"/>
      <c r="AR594" s="199" t="s">
        <v>256</v>
      </c>
      <c r="AT594" s="199" t="s">
        <v>165</v>
      </c>
      <c r="AU594" s="199" t="s">
        <v>88</v>
      </c>
      <c r="AY594" s="17" t="s">
        <v>163</v>
      </c>
      <c r="BE594" s="200">
        <f>IF(N594="základní",J594,0)</f>
        <v>0</v>
      </c>
      <c r="BF594" s="200">
        <f>IF(N594="snížená",J594,0)</f>
        <v>0</v>
      </c>
      <c r="BG594" s="200">
        <f>IF(N594="zákl. přenesená",J594,0)</f>
        <v>0</v>
      </c>
      <c r="BH594" s="200">
        <f>IF(N594="sníž. přenesená",J594,0)</f>
        <v>0</v>
      </c>
      <c r="BI594" s="200">
        <f>IF(N594="nulová",J594,0)</f>
        <v>0</v>
      </c>
      <c r="BJ594" s="17" t="s">
        <v>86</v>
      </c>
      <c r="BK594" s="200">
        <f>ROUND(I594*H594,2)</f>
        <v>0</v>
      </c>
      <c r="BL594" s="17" t="s">
        <v>256</v>
      </c>
      <c r="BM594" s="199" t="s">
        <v>1636</v>
      </c>
    </row>
    <row r="595" spans="1:65" s="12" customFormat="1" ht="22.9" customHeight="1">
      <c r="B595" s="171"/>
      <c r="C595" s="172"/>
      <c r="D595" s="173" t="s">
        <v>77</v>
      </c>
      <c r="E595" s="185" t="s">
        <v>1309</v>
      </c>
      <c r="F595" s="185" t="s">
        <v>1310</v>
      </c>
      <c r="G595" s="172"/>
      <c r="H595" s="172"/>
      <c r="I595" s="175"/>
      <c r="J595" s="186">
        <f>BK595</f>
        <v>0</v>
      </c>
      <c r="K595" s="172"/>
      <c r="L595" s="177"/>
      <c r="M595" s="178"/>
      <c r="N595" s="179"/>
      <c r="O595" s="179"/>
      <c r="P595" s="180">
        <f>SUM(P596:P632)</f>
        <v>0</v>
      </c>
      <c r="Q595" s="179"/>
      <c r="R595" s="180">
        <f>SUM(R596:R632)</f>
        <v>5.0153037999999999</v>
      </c>
      <c r="S595" s="179"/>
      <c r="T595" s="181">
        <f>SUM(T596:T632)</f>
        <v>0</v>
      </c>
      <c r="AR595" s="182" t="s">
        <v>88</v>
      </c>
      <c r="AT595" s="183" t="s">
        <v>77</v>
      </c>
      <c r="AU595" s="183" t="s">
        <v>86</v>
      </c>
      <c r="AY595" s="182" t="s">
        <v>163</v>
      </c>
      <c r="BK595" s="184">
        <f>SUM(BK596:BK632)</f>
        <v>0</v>
      </c>
    </row>
    <row r="596" spans="1:65" s="2" customFormat="1" ht="16.5" customHeight="1">
      <c r="A596" s="34"/>
      <c r="B596" s="35"/>
      <c r="C596" s="187" t="s">
        <v>1335</v>
      </c>
      <c r="D596" s="187" t="s">
        <v>165</v>
      </c>
      <c r="E596" s="188" t="s">
        <v>1312</v>
      </c>
      <c r="F596" s="189" t="s">
        <v>1313</v>
      </c>
      <c r="G596" s="190" t="s">
        <v>168</v>
      </c>
      <c r="H596" s="191">
        <v>238.5</v>
      </c>
      <c r="I596" s="192"/>
      <c r="J596" s="193">
        <f>ROUND(I596*H596,2)</f>
        <v>0</v>
      </c>
      <c r="K596" s="194"/>
      <c r="L596" s="39"/>
      <c r="M596" s="195" t="s">
        <v>1</v>
      </c>
      <c r="N596" s="196" t="s">
        <v>43</v>
      </c>
      <c r="O596" s="71"/>
      <c r="P596" s="197">
        <f>O596*H596</f>
        <v>0</v>
      </c>
      <c r="Q596" s="197">
        <v>0</v>
      </c>
      <c r="R596" s="197">
        <f>Q596*H596</f>
        <v>0</v>
      </c>
      <c r="S596" s="197">
        <v>0</v>
      </c>
      <c r="T596" s="198">
        <f>S596*H596</f>
        <v>0</v>
      </c>
      <c r="U596" s="34"/>
      <c r="V596" s="34"/>
      <c r="W596" s="34"/>
      <c r="X596" s="34"/>
      <c r="Y596" s="34"/>
      <c r="Z596" s="34"/>
      <c r="AA596" s="34"/>
      <c r="AB596" s="34"/>
      <c r="AC596" s="34"/>
      <c r="AD596" s="34"/>
      <c r="AE596" s="34"/>
      <c r="AR596" s="199" t="s">
        <v>256</v>
      </c>
      <c r="AT596" s="199" t="s">
        <v>165</v>
      </c>
      <c r="AU596" s="199" t="s">
        <v>88</v>
      </c>
      <c r="AY596" s="17" t="s">
        <v>163</v>
      </c>
      <c r="BE596" s="200">
        <f>IF(N596="základní",J596,0)</f>
        <v>0</v>
      </c>
      <c r="BF596" s="200">
        <f>IF(N596="snížená",J596,0)</f>
        <v>0</v>
      </c>
      <c r="BG596" s="200">
        <f>IF(N596="zákl. přenesená",J596,0)</f>
        <v>0</v>
      </c>
      <c r="BH596" s="200">
        <f>IF(N596="sníž. přenesená",J596,0)</f>
        <v>0</v>
      </c>
      <c r="BI596" s="200">
        <f>IF(N596="nulová",J596,0)</f>
        <v>0</v>
      </c>
      <c r="BJ596" s="17" t="s">
        <v>86</v>
      </c>
      <c r="BK596" s="200">
        <f>ROUND(I596*H596,2)</f>
        <v>0</v>
      </c>
      <c r="BL596" s="17" t="s">
        <v>256</v>
      </c>
      <c r="BM596" s="199" t="s">
        <v>1314</v>
      </c>
    </row>
    <row r="597" spans="1:65" s="13" customFormat="1" ht="11.25">
      <c r="B597" s="201"/>
      <c r="C597" s="202"/>
      <c r="D597" s="203" t="s">
        <v>171</v>
      </c>
      <c r="E597" s="204" t="s">
        <v>1</v>
      </c>
      <c r="F597" s="205" t="s">
        <v>1637</v>
      </c>
      <c r="G597" s="202"/>
      <c r="H597" s="206">
        <v>1.44</v>
      </c>
      <c r="I597" s="207"/>
      <c r="J597" s="202"/>
      <c r="K597" s="202"/>
      <c r="L597" s="208"/>
      <c r="M597" s="209"/>
      <c r="N597" s="210"/>
      <c r="O597" s="210"/>
      <c r="P597" s="210"/>
      <c r="Q597" s="210"/>
      <c r="R597" s="210"/>
      <c r="S597" s="210"/>
      <c r="T597" s="211"/>
      <c r="AT597" s="212" t="s">
        <v>171</v>
      </c>
      <c r="AU597" s="212" t="s">
        <v>88</v>
      </c>
      <c r="AV597" s="13" t="s">
        <v>88</v>
      </c>
      <c r="AW597" s="13" t="s">
        <v>34</v>
      </c>
      <c r="AX597" s="13" t="s">
        <v>78</v>
      </c>
      <c r="AY597" s="212" t="s">
        <v>163</v>
      </c>
    </row>
    <row r="598" spans="1:65" s="13" customFormat="1" ht="11.25">
      <c r="B598" s="201"/>
      <c r="C598" s="202"/>
      <c r="D598" s="203" t="s">
        <v>171</v>
      </c>
      <c r="E598" s="204" t="s">
        <v>1</v>
      </c>
      <c r="F598" s="205" t="s">
        <v>1638</v>
      </c>
      <c r="G598" s="202"/>
      <c r="H598" s="206">
        <v>123.64</v>
      </c>
      <c r="I598" s="207"/>
      <c r="J598" s="202"/>
      <c r="K598" s="202"/>
      <c r="L598" s="208"/>
      <c r="M598" s="209"/>
      <c r="N598" s="210"/>
      <c r="O598" s="210"/>
      <c r="P598" s="210"/>
      <c r="Q598" s="210"/>
      <c r="R598" s="210"/>
      <c r="S598" s="210"/>
      <c r="T598" s="211"/>
      <c r="AT598" s="212" t="s">
        <v>171</v>
      </c>
      <c r="AU598" s="212" t="s">
        <v>88</v>
      </c>
      <c r="AV598" s="13" t="s">
        <v>88</v>
      </c>
      <c r="AW598" s="13" t="s">
        <v>34</v>
      </c>
      <c r="AX598" s="13" t="s">
        <v>78</v>
      </c>
      <c r="AY598" s="212" t="s">
        <v>163</v>
      </c>
    </row>
    <row r="599" spans="1:65" s="13" customFormat="1" ht="11.25">
      <c r="B599" s="201"/>
      <c r="C599" s="202"/>
      <c r="D599" s="203" t="s">
        <v>171</v>
      </c>
      <c r="E599" s="204" t="s">
        <v>1</v>
      </c>
      <c r="F599" s="205" t="s">
        <v>1639</v>
      </c>
      <c r="G599" s="202"/>
      <c r="H599" s="206">
        <v>1.98</v>
      </c>
      <c r="I599" s="207"/>
      <c r="J599" s="202"/>
      <c r="K599" s="202"/>
      <c r="L599" s="208"/>
      <c r="M599" s="209"/>
      <c r="N599" s="210"/>
      <c r="O599" s="210"/>
      <c r="P599" s="210"/>
      <c r="Q599" s="210"/>
      <c r="R599" s="210"/>
      <c r="S599" s="210"/>
      <c r="T599" s="211"/>
      <c r="AT599" s="212" t="s">
        <v>171</v>
      </c>
      <c r="AU599" s="212" t="s">
        <v>88</v>
      </c>
      <c r="AV599" s="13" t="s">
        <v>88</v>
      </c>
      <c r="AW599" s="13" t="s">
        <v>34</v>
      </c>
      <c r="AX599" s="13" t="s">
        <v>78</v>
      </c>
      <c r="AY599" s="212" t="s">
        <v>163</v>
      </c>
    </row>
    <row r="600" spans="1:65" s="13" customFormat="1" ht="11.25">
      <c r="B600" s="201"/>
      <c r="C600" s="202"/>
      <c r="D600" s="203" t="s">
        <v>171</v>
      </c>
      <c r="E600" s="204" t="s">
        <v>1</v>
      </c>
      <c r="F600" s="205" t="s">
        <v>1640</v>
      </c>
      <c r="G600" s="202"/>
      <c r="H600" s="206">
        <v>110.44</v>
      </c>
      <c r="I600" s="207"/>
      <c r="J600" s="202"/>
      <c r="K600" s="202"/>
      <c r="L600" s="208"/>
      <c r="M600" s="209"/>
      <c r="N600" s="210"/>
      <c r="O600" s="210"/>
      <c r="P600" s="210"/>
      <c r="Q600" s="210"/>
      <c r="R600" s="210"/>
      <c r="S600" s="210"/>
      <c r="T600" s="211"/>
      <c r="AT600" s="212" t="s">
        <v>171</v>
      </c>
      <c r="AU600" s="212" t="s">
        <v>88</v>
      </c>
      <c r="AV600" s="13" t="s">
        <v>88</v>
      </c>
      <c r="AW600" s="13" t="s">
        <v>34</v>
      </c>
      <c r="AX600" s="13" t="s">
        <v>78</v>
      </c>
      <c r="AY600" s="212" t="s">
        <v>163</v>
      </c>
    </row>
    <row r="601" spans="1:65" s="13" customFormat="1" ht="11.25">
      <c r="B601" s="201"/>
      <c r="C601" s="202"/>
      <c r="D601" s="203" t="s">
        <v>171</v>
      </c>
      <c r="E601" s="204" t="s">
        <v>1</v>
      </c>
      <c r="F601" s="205" t="s">
        <v>1641</v>
      </c>
      <c r="G601" s="202"/>
      <c r="H601" s="206">
        <v>1</v>
      </c>
      <c r="I601" s="207"/>
      <c r="J601" s="202"/>
      <c r="K601" s="202"/>
      <c r="L601" s="208"/>
      <c r="M601" s="209"/>
      <c r="N601" s="210"/>
      <c r="O601" s="210"/>
      <c r="P601" s="210"/>
      <c r="Q601" s="210"/>
      <c r="R601" s="210"/>
      <c r="S601" s="210"/>
      <c r="T601" s="211"/>
      <c r="AT601" s="212" t="s">
        <v>171</v>
      </c>
      <c r="AU601" s="212" t="s">
        <v>88</v>
      </c>
      <c r="AV601" s="13" t="s">
        <v>88</v>
      </c>
      <c r="AW601" s="13" t="s">
        <v>34</v>
      </c>
      <c r="AX601" s="13" t="s">
        <v>78</v>
      </c>
      <c r="AY601" s="212" t="s">
        <v>163</v>
      </c>
    </row>
    <row r="602" spans="1:65" s="14" customFormat="1" ht="11.25">
      <c r="B602" s="228"/>
      <c r="C602" s="229"/>
      <c r="D602" s="203" t="s">
        <v>171</v>
      </c>
      <c r="E602" s="230" t="s">
        <v>1</v>
      </c>
      <c r="F602" s="231" t="s">
        <v>209</v>
      </c>
      <c r="G602" s="229"/>
      <c r="H602" s="232">
        <v>238.5</v>
      </c>
      <c r="I602" s="233"/>
      <c r="J602" s="229"/>
      <c r="K602" s="229"/>
      <c r="L602" s="234"/>
      <c r="M602" s="235"/>
      <c r="N602" s="236"/>
      <c r="O602" s="236"/>
      <c r="P602" s="236"/>
      <c r="Q602" s="236"/>
      <c r="R602" s="236"/>
      <c r="S602" s="236"/>
      <c r="T602" s="237"/>
      <c r="AT602" s="238" t="s">
        <v>171</v>
      </c>
      <c r="AU602" s="238" t="s">
        <v>88</v>
      </c>
      <c r="AV602" s="14" t="s">
        <v>169</v>
      </c>
      <c r="AW602" s="14" t="s">
        <v>34</v>
      </c>
      <c r="AX602" s="14" t="s">
        <v>86</v>
      </c>
      <c r="AY602" s="238" t="s">
        <v>163</v>
      </c>
    </row>
    <row r="603" spans="1:65" s="2" customFormat="1" ht="16.5" customHeight="1">
      <c r="A603" s="34"/>
      <c r="B603" s="35"/>
      <c r="C603" s="187" t="s">
        <v>1339</v>
      </c>
      <c r="D603" s="187" t="s">
        <v>165</v>
      </c>
      <c r="E603" s="188" t="s">
        <v>1321</v>
      </c>
      <c r="F603" s="189" t="s">
        <v>1322</v>
      </c>
      <c r="G603" s="190" t="s">
        <v>168</v>
      </c>
      <c r="H603" s="191">
        <v>238.5</v>
      </c>
      <c r="I603" s="192"/>
      <c r="J603" s="193">
        <f>ROUND(I603*H603,2)</f>
        <v>0</v>
      </c>
      <c r="K603" s="194"/>
      <c r="L603" s="39"/>
      <c r="M603" s="195" t="s">
        <v>1</v>
      </c>
      <c r="N603" s="196" t="s">
        <v>43</v>
      </c>
      <c r="O603" s="71"/>
      <c r="P603" s="197">
        <f>O603*H603</f>
        <v>0</v>
      </c>
      <c r="Q603" s="197">
        <v>2.9999999999999997E-4</v>
      </c>
      <c r="R603" s="197">
        <f>Q603*H603</f>
        <v>7.1549999999999989E-2</v>
      </c>
      <c r="S603" s="197">
        <v>0</v>
      </c>
      <c r="T603" s="198">
        <f>S603*H603</f>
        <v>0</v>
      </c>
      <c r="U603" s="34"/>
      <c r="V603" s="34"/>
      <c r="W603" s="34"/>
      <c r="X603" s="34"/>
      <c r="Y603" s="34"/>
      <c r="Z603" s="34"/>
      <c r="AA603" s="34"/>
      <c r="AB603" s="34"/>
      <c r="AC603" s="34"/>
      <c r="AD603" s="34"/>
      <c r="AE603" s="34"/>
      <c r="AR603" s="199" t="s">
        <v>256</v>
      </c>
      <c r="AT603" s="199" t="s">
        <v>165</v>
      </c>
      <c r="AU603" s="199" t="s">
        <v>88</v>
      </c>
      <c r="AY603" s="17" t="s">
        <v>163</v>
      </c>
      <c r="BE603" s="200">
        <f>IF(N603="základní",J603,0)</f>
        <v>0</v>
      </c>
      <c r="BF603" s="200">
        <f>IF(N603="snížená",J603,0)</f>
        <v>0</v>
      </c>
      <c r="BG603" s="200">
        <f>IF(N603="zákl. přenesená",J603,0)</f>
        <v>0</v>
      </c>
      <c r="BH603" s="200">
        <f>IF(N603="sníž. přenesená",J603,0)</f>
        <v>0</v>
      </c>
      <c r="BI603" s="200">
        <f>IF(N603="nulová",J603,0)</f>
        <v>0</v>
      </c>
      <c r="BJ603" s="17" t="s">
        <v>86</v>
      </c>
      <c r="BK603" s="200">
        <f>ROUND(I603*H603,2)</f>
        <v>0</v>
      </c>
      <c r="BL603" s="17" t="s">
        <v>256</v>
      </c>
      <c r="BM603" s="199" t="s">
        <v>1323</v>
      </c>
    </row>
    <row r="604" spans="1:65" s="2" customFormat="1" ht="24.2" customHeight="1">
      <c r="A604" s="34"/>
      <c r="B604" s="35"/>
      <c r="C604" s="187" t="s">
        <v>1344</v>
      </c>
      <c r="D604" s="187" t="s">
        <v>165</v>
      </c>
      <c r="E604" s="188" t="s">
        <v>1325</v>
      </c>
      <c r="F604" s="189" t="s">
        <v>1326</v>
      </c>
      <c r="G604" s="190" t="s">
        <v>168</v>
      </c>
      <c r="H604" s="191">
        <v>40.200000000000003</v>
      </c>
      <c r="I604" s="192"/>
      <c r="J604" s="193">
        <f>ROUND(I604*H604,2)</f>
        <v>0</v>
      </c>
      <c r="K604" s="194"/>
      <c r="L604" s="39"/>
      <c r="M604" s="195" t="s">
        <v>1</v>
      </c>
      <c r="N604" s="196" t="s">
        <v>43</v>
      </c>
      <c r="O604" s="71"/>
      <c r="P604" s="197">
        <f>O604*H604</f>
        <v>0</v>
      </c>
      <c r="Q604" s="197">
        <v>1.5E-3</v>
      </c>
      <c r="R604" s="197">
        <f>Q604*H604</f>
        <v>6.0300000000000006E-2</v>
      </c>
      <c r="S604" s="197">
        <v>0</v>
      </c>
      <c r="T604" s="198">
        <f>S604*H604</f>
        <v>0</v>
      </c>
      <c r="U604" s="34"/>
      <c r="V604" s="34"/>
      <c r="W604" s="34"/>
      <c r="X604" s="34"/>
      <c r="Y604" s="34"/>
      <c r="Z604" s="34"/>
      <c r="AA604" s="34"/>
      <c r="AB604" s="34"/>
      <c r="AC604" s="34"/>
      <c r="AD604" s="34"/>
      <c r="AE604" s="34"/>
      <c r="AR604" s="199" t="s">
        <v>256</v>
      </c>
      <c r="AT604" s="199" t="s">
        <v>165</v>
      </c>
      <c r="AU604" s="199" t="s">
        <v>88</v>
      </c>
      <c r="AY604" s="17" t="s">
        <v>163</v>
      </c>
      <c r="BE604" s="200">
        <f>IF(N604="základní",J604,0)</f>
        <v>0</v>
      </c>
      <c r="BF604" s="200">
        <f>IF(N604="snížená",J604,0)</f>
        <v>0</v>
      </c>
      <c r="BG604" s="200">
        <f>IF(N604="zákl. přenesená",J604,0)</f>
        <v>0</v>
      </c>
      <c r="BH604" s="200">
        <f>IF(N604="sníž. přenesená",J604,0)</f>
        <v>0</v>
      </c>
      <c r="BI604" s="200">
        <f>IF(N604="nulová",J604,0)</f>
        <v>0</v>
      </c>
      <c r="BJ604" s="17" t="s">
        <v>86</v>
      </c>
      <c r="BK604" s="200">
        <f>ROUND(I604*H604,2)</f>
        <v>0</v>
      </c>
      <c r="BL604" s="17" t="s">
        <v>256</v>
      </c>
      <c r="BM604" s="199" t="s">
        <v>1327</v>
      </c>
    </row>
    <row r="605" spans="1:65" s="13" customFormat="1" ht="11.25">
      <c r="B605" s="201"/>
      <c r="C605" s="202"/>
      <c r="D605" s="203" t="s">
        <v>171</v>
      </c>
      <c r="E605" s="204" t="s">
        <v>1</v>
      </c>
      <c r="F605" s="205" t="s">
        <v>1328</v>
      </c>
      <c r="G605" s="202"/>
      <c r="H605" s="206">
        <v>18.920000000000002</v>
      </c>
      <c r="I605" s="207"/>
      <c r="J605" s="202"/>
      <c r="K605" s="202"/>
      <c r="L605" s="208"/>
      <c r="M605" s="209"/>
      <c r="N605" s="210"/>
      <c r="O605" s="210"/>
      <c r="P605" s="210"/>
      <c r="Q605" s="210"/>
      <c r="R605" s="210"/>
      <c r="S605" s="210"/>
      <c r="T605" s="211"/>
      <c r="AT605" s="212" t="s">
        <v>171</v>
      </c>
      <c r="AU605" s="212" t="s">
        <v>88</v>
      </c>
      <c r="AV605" s="13" t="s">
        <v>88</v>
      </c>
      <c r="AW605" s="13" t="s">
        <v>34</v>
      </c>
      <c r="AX605" s="13" t="s">
        <v>78</v>
      </c>
      <c r="AY605" s="212" t="s">
        <v>163</v>
      </c>
    </row>
    <row r="606" spans="1:65" s="13" customFormat="1" ht="22.5">
      <c r="B606" s="201"/>
      <c r="C606" s="202"/>
      <c r="D606" s="203" t="s">
        <v>171</v>
      </c>
      <c r="E606" s="204" t="s">
        <v>1</v>
      </c>
      <c r="F606" s="205" t="s">
        <v>1642</v>
      </c>
      <c r="G606" s="202"/>
      <c r="H606" s="206">
        <v>21.28</v>
      </c>
      <c r="I606" s="207"/>
      <c r="J606" s="202"/>
      <c r="K606" s="202"/>
      <c r="L606" s="208"/>
      <c r="M606" s="209"/>
      <c r="N606" s="210"/>
      <c r="O606" s="210"/>
      <c r="P606" s="210"/>
      <c r="Q606" s="210"/>
      <c r="R606" s="210"/>
      <c r="S606" s="210"/>
      <c r="T606" s="211"/>
      <c r="AT606" s="212" t="s">
        <v>171</v>
      </c>
      <c r="AU606" s="212" t="s">
        <v>88</v>
      </c>
      <c r="AV606" s="13" t="s">
        <v>88</v>
      </c>
      <c r="AW606" s="13" t="s">
        <v>34</v>
      </c>
      <c r="AX606" s="13" t="s">
        <v>78</v>
      </c>
      <c r="AY606" s="212" t="s">
        <v>163</v>
      </c>
    </row>
    <row r="607" spans="1:65" s="14" customFormat="1" ht="11.25">
      <c r="B607" s="228"/>
      <c r="C607" s="229"/>
      <c r="D607" s="203" t="s">
        <v>171</v>
      </c>
      <c r="E607" s="230" t="s">
        <v>1</v>
      </c>
      <c r="F607" s="231" t="s">
        <v>209</v>
      </c>
      <c r="G607" s="229"/>
      <c r="H607" s="232">
        <v>40.200000000000003</v>
      </c>
      <c r="I607" s="233"/>
      <c r="J607" s="229"/>
      <c r="K607" s="229"/>
      <c r="L607" s="234"/>
      <c r="M607" s="235"/>
      <c r="N607" s="236"/>
      <c r="O607" s="236"/>
      <c r="P607" s="236"/>
      <c r="Q607" s="236"/>
      <c r="R607" s="236"/>
      <c r="S607" s="236"/>
      <c r="T607" s="237"/>
      <c r="AT607" s="238" t="s">
        <v>171</v>
      </c>
      <c r="AU607" s="238" t="s">
        <v>88</v>
      </c>
      <c r="AV607" s="14" t="s">
        <v>169</v>
      </c>
      <c r="AW607" s="14" t="s">
        <v>34</v>
      </c>
      <c r="AX607" s="14" t="s">
        <v>86</v>
      </c>
      <c r="AY607" s="238" t="s">
        <v>163</v>
      </c>
    </row>
    <row r="608" spans="1:65" s="2" customFormat="1" ht="24.2" customHeight="1">
      <c r="A608" s="34"/>
      <c r="B608" s="35"/>
      <c r="C608" s="187" t="s">
        <v>1348</v>
      </c>
      <c r="D608" s="187" t="s">
        <v>165</v>
      </c>
      <c r="E608" s="188" t="s">
        <v>1331</v>
      </c>
      <c r="F608" s="189" t="s">
        <v>1332</v>
      </c>
      <c r="G608" s="190" t="s">
        <v>259</v>
      </c>
      <c r="H608" s="191">
        <v>26.4</v>
      </c>
      <c r="I608" s="192"/>
      <c r="J608" s="193">
        <f>ROUND(I608*H608,2)</f>
        <v>0</v>
      </c>
      <c r="K608" s="194"/>
      <c r="L608" s="39"/>
      <c r="M608" s="195" t="s">
        <v>1</v>
      </c>
      <c r="N608" s="196" t="s">
        <v>43</v>
      </c>
      <c r="O608" s="71"/>
      <c r="P608" s="197">
        <f>O608*H608</f>
        <v>0</v>
      </c>
      <c r="Q608" s="197">
        <v>2.7999999999999998E-4</v>
      </c>
      <c r="R608" s="197">
        <f>Q608*H608</f>
        <v>7.3919999999999993E-3</v>
      </c>
      <c r="S608" s="197">
        <v>0</v>
      </c>
      <c r="T608" s="198">
        <f>S608*H608</f>
        <v>0</v>
      </c>
      <c r="U608" s="34"/>
      <c r="V608" s="34"/>
      <c r="W608" s="34"/>
      <c r="X608" s="34"/>
      <c r="Y608" s="34"/>
      <c r="Z608" s="34"/>
      <c r="AA608" s="34"/>
      <c r="AB608" s="34"/>
      <c r="AC608" s="34"/>
      <c r="AD608" s="34"/>
      <c r="AE608" s="34"/>
      <c r="AR608" s="199" t="s">
        <v>256</v>
      </c>
      <c r="AT608" s="199" t="s">
        <v>165</v>
      </c>
      <c r="AU608" s="199" t="s">
        <v>88</v>
      </c>
      <c r="AY608" s="17" t="s">
        <v>163</v>
      </c>
      <c r="BE608" s="200">
        <f>IF(N608="základní",J608,0)</f>
        <v>0</v>
      </c>
      <c r="BF608" s="200">
        <f>IF(N608="snížená",J608,0)</f>
        <v>0</v>
      </c>
      <c r="BG608" s="200">
        <f>IF(N608="zákl. přenesená",J608,0)</f>
        <v>0</v>
      </c>
      <c r="BH608" s="200">
        <f>IF(N608="sníž. přenesená",J608,0)</f>
        <v>0</v>
      </c>
      <c r="BI608" s="200">
        <f>IF(N608="nulová",J608,0)</f>
        <v>0</v>
      </c>
      <c r="BJ608" s="17" t="s">
        <v>86</v>
      </c>
      <c r="BK608" s="200">
        <f>ROUND(I608*H608,2)</f>
        <v>0</v>
      </c>
      <c r="BL608" s="17" t="s">
        <v>256</v>
      </c>
      <c r="BM608" s="199" t="s">
        <v>1333</v>
      </c>
    </row>
    <row r="609" spans="1:65" s="13" customFormat="1" ht="11.25">
      <c r="B609" s="201"/>
      <c r="C609" s="202"/>
      <c r="D609" s="203" t="s">
        <v>171</v>
      </c>
      <c r="E609" s="204" t="s">
        <v>1</v>
      </c>
      <c r="F609" s="205" t="s">
        <v>1334</v>
      </c>
      <c r="G609" s="202"/>
      <c r="H609" s="206">
        <v>26.4</v>
      </c>
      <c r="I609" s="207"/>
      <c r="J609" s="202"/>
      <c r="K609" s="202"/>
      <c r="L609" s="208"/>
      <c r="M609" s="209"/>
      <c r="N609" s="210"/>
      <c r="O609" s="210"/>
      <c r="P609" s="210"/>
      <c r="Q609" s="210"/>
      <c r="R609" s="210"/>
      <c r="S609" s="210"/>
      <c r="T609" s="211"/>
      <c r="AT609" s="212" t="s">
        <v>171</v>
      </c>
      <c r="AU609" s="212" t="s">
        <v>88</v>
      </c>
      <c r="AV609" s="13" t="s">
        <v>88</v>
      </c>
      <c r="AW609" s="13" t="s">
        <v>34</v>
      </c>
      <c r="AX609" s="13" t="s">
        <v>86</v>
      </c>
      <c r="AY609" s="212" t="s">
        <v>163</v>
      </c>
    </row>
    <row r="610" spans="1:65" s="2" customFormat="1" ht="16.5" customHeight="1">
      <c r="A610" s="34"/>
      <c r="B610" s="35"/>
      <c r="C610" s="187" t="s">
        <v>1353</v>
      </c>
      <c r="D610" s="187" t="s">
        <v>165</v>
      </c>
      <c r="E610" s="188" t="s">
        <v>1336</v>
      </c>
      <c r="F610" s="189" t="s">
        <v>1337</v>
      </c>
      <c r="G610" s="190" t="s">
        <v>175</v>
      </c>
      <c r="H610" s="191">
        <v>71</v>
      </c>
      <c r="I610" s="192"/>
      <c r="J610" s="193">
        <f>ROUND(I610*H610,2)</f>
        <v>0</v>
      </c>
      <c r="K610" s="194"/>
      <c r="L610" s="39"/>
      <c r="M610" s="195" t="s">
        <v>1</v>
      </c>
      <c r="N610" s="196" t="s">
        <v>43</v>
      </c>
      <c r="O610" s="71"/>
      <c r="P610" s="197">
        <f>O610*H610</f>
        <v>0</v>
      </c>
      <c r="Q610" s="197">
        <v>2.1000000000000001E-4</v>
      </c>
      <c r="R610" s="197">
        <f>Q610*H610</f>
        <v>1.4910000000000001E-2</v>
      </c>
      <c r="S610" s="197">
        <v>0</v>
      </c>
      <c r="T610" s="198">
        <f>S610*H610</f>
        <v>0</v>
      </c>
      <c r="U610" s="34"/>
      <c r="V610" s="34"/>
      <c r="W610" s="34"/>
      <c r="X610" s="34"/>
      <c r="Y610" s="34"/>
      <c r="Z610" s="34"/>
      <c r="AA610" s="34"/>
      <c r="AB610" s="34"/>
      <c r="AC610" s="34"/>
      <c r="AD610" s="34"/>
      <c r="AE610" s="34"/>
      <c r="AR610" s="199" t="s">
        <v>256</v>
      </c>
      <c r="AT610" s="199" t="s">
        <v>165</v>
      </c>
      <c r="AU610" s="199" t="s">
        <v>88</v>
      </c>
      <c r="AY610" s="17" t="s">
        <v>163</v>
      </c>
      <c r="BE610" s="200">
        <f>IF(N610="základní",J610,0)</f>
        <v>0</v>
      </c>
      <c r="BF610" s="200">
        <f>IF(N610="snížená",J610,0)</f>
        <v>0</v>
      </c>
      <c r="BG610" s="200">
        <f>IF(N610="zákl. přenesená",J610,0)</f>
        <v>0</v>
      </c>
      <c r="BH610" s="200">
        <f>IF(N610="sníž. přenesená",J610,0)</f>
        <v>0</v>
      </c>
      <c r="BI610" s="200">
        <f>IF(N610="nulová",J610,0)</f>
        <v>0</v>
      </c>
      <c r="BJ610" s="17" t="s">
        <v>86</v>
      </c>
      <c r="BK610" s="200">
        <f>ROUND(I610*H610,2)</f>
        <v>0</v>
      </c>
      <c r="BL610" s="17" t="s">
        <v>256</v>
      </c>
      <c r="BM610" s="199" t="s">
        <v>1338</v>
      </c>
    </row>
    <row r="611" spans="1:65" s="2" customFormat="1" ht="24.2" customHeight="1">
      <c r="A611" s="34"/>
      <c r="B611" s="35"/>
      <c r="C611" s="187" t="s">
        <v>1357</v>
      </c>
      <c r="D611" s="187" t="s">
        <v>165</v>
      </c>
      <c r="E611" s="188" t="s">
        <v>1340</v>
      </c>
      <c r="F611" s="189" t="s">
        <v>1341</v>
      </c>
      <c r="G611" s="190" t="s">
        <v>259</v>
      </c>
      <c r="H611" s="191">
        <v>106.4</v>
      </c>
      <c r="I611" s="192"/>
      <c r="J611" s="193">
        <f>ROUND(I611*H611,2)</f>
        <v>0</v>
      </c>
      <c r="K611" s="194"/>
      <c r="L611" s="39"/>
      <c r="M611" s="195" t="s">
        <v>1</v>
      </c>
      <c r="N611" s="196" t="s">
        <v>43</v>
      </c>
      <c r="O611" s="71"/>
      <c r="P611" s="197">
        <f>O611*H611</f>
        <v>0</v>
      </c>
      <c r="Q611" s="197">
        <v>3.2000000000000003E-4</v>
      </c>
      <c r="R611" s="197">
        <f>Q611*H611</f>
        <v>3.4048000000000002E-2</v>
      </c>
      <c r="S611" s="197">
        <v>0</v>
      </c>
      <c r="T611" s="198">
        <f>S611*H611</f>
        <v>0</v>
      </c>
      <c r="U611" s="34"/>
      <c r="V611" s="34"/>
      <c r="W611" s="34"/>
      <c r="X611" s="34"/>
      <c r="Y611" s="34"/>
      <c r="Z611" s="34"/>
      <c r="AA611" s="34"/>
      <c r="AB611" s="34"/>
      <c r="AC611" s="34"/>
      <c r="AD611" s="34"/>
      <c r="AE611" s="34"/>
      <c r="AR611" s="199" t="s">
        <v>256</v>
      </c>
      <c r="AT611" s="199" t="s">
        <v>165</v>
      </c>
      <c r="AU611" s="199" t="s">
        <v>88</v>
      </c>
      <c r="AY611" s="17" t="s">
        <v>163</v>
      </c>
      <c r="BE611" s="200">
        <f>IF(N611="základní",J611,0)</f>
        <v>0</v>
      </c>
      <c r="BF611" s="200">
        <f>IF(N611="snížená",J611,0)</f>
        <v>0</v>
      </c>
      <c r="BG611" s="200">
        <f>IF(N611="zákl. přenesená",J611,0)</f>
        <v>0</v>
      </c>
      <c r="BH611" s="200">
        <f>IF(N611="sníž. přenesená",J611,0)</f>
        <v>0</v>
      </c>
      <c r="BI611" s="200">
        <f>IF(N611="nulová",J611,0)</f>
        <v>0</v>
      </c>
      <c r="BJ611" s="17" t="s">
        <v>86</v>
      </c>
      <c r="BK611" s="200">
        <f>ROUND(I611*H611,2)</f>
        <v>0</v>
      </c>
      <c r="BL611" s="17" t="s">
        <v>256</v>
      </c>
      <c r="BM611" s="199" t="s">
        <v>1342</v>
      </c>
    </row>
    <row r="612" spans="1:65" s="13" customFormat="1" ht="11.25">
      <c r="B612" s="201"/>
      <c r="C612" s="202"/>
      <c r="D612" s="203" t="s">
        <v>171</v>
      </c>
      <c r="E612" s="204" t="s">
        <v>1</v>
      </c>
      <c r="F612" s="205" t="s">
        <v>1643</v>
      </c>
      <c r="G612" s="202"/>
      <c r="H612" s="206">
        <v>106.4</v>
      </c>
      <c r="I612" s="207"/>
      <c r="J612" s="202"/>
      <c r="K612" s="202"/>
      <c r="L612" s="208"/>
      <c r="M612" s="209"/>
      <c r="N612" s="210"/>
      <c r="O612" s="210"/>
      <c r="P612" s="210"/>
      <c r="Q612" s="210"/>
      <c r="R612" s="210"/>
      <c r="S612" s="210"/>
      <c r="T612" s="211"/>
      <c r="AT612" s="212" t="s">
        <v>171</v>
      </c>
      <c r="AU612" s="212" t="s">
        <v>88</v>
      </c>
      <c r="AV612" s="13" t="s">
        <v>88</v>
      </c>
      <c r="AW612" s="13" t="s">
        <v>34</v>
      </c>
      <c r="AX612" s="13" t="s">
        <v>86</v>
      </c>
      <c r="AY612" s="212" t="s">
        <v>163</v>
      </c>
    </row>
    <row r="613" spans="1:65" s="2" customFormat="1" ht="24.2" customHeight="1">
      <c r="A613" s="34"/>
      <c r="B613" s="35"/>
      <c r="C613" s="187" t="s">
        <v>1362</v>
      </c>
      <c r="D613" s="187" t="s">
        <v>165</v>
      </c>
      <c r="E613" s="188" t="s">
        <v>1345</v>
      </c>
      <c r="F613" s="189" t="s">
        <v>1346</v>
      </c>
      <c r="G613" s="190" t="s">
        <v>168</v>
      </c>
      <c r="H613" s="191">
        <v>235.08</v>
      </c>
      <c r="I613" s="192"/>
      <c r="J613" s="193">
        <f>ROUND(I613*H613,2)</f>
        <v>0</v>
      </c>
      <c r="K613" s="194"/>
      <c r="L613" s="39"/>
      <c r="M613" s="195" t="s">
        <v>1</v>
      </c>
      <c r="N613" s="196" t="s">
        <v>43</v>
      </c>
      <c r="O613" s="71"/>
      <c r="P613" s="197">
        <f>O613*H613</f>
        <v>0</v>
      </c>
      <c r="Q613" s="197">
        <v>6.0499999999999998E-3</v>
      </c>
      <c r="R613" s="197">
        <f>Q613*H613</f>
        <v>1.422234</v>
      </c>
      <c r="S613" s="197">
        <v>0</v>
      </c>
      <c r="T613" s="198">
        <f>S613*H613</f>
        <v>0</v>
      </c>
      <c r="U613" s="34"/>
      <c r="V613" s="34"/>
      <c r="W613" s="34"/>
      <c r="X613" s="34"/>
      <c r="Y613" s="34"/>
      <c r="Z613" s="34"/>
      <c r="AA613" s="34"/>
      <c r="AB613" s="34"/>
      <c r="AC613" s="34"/>
      <c r="AD613" s="34"/>
      <c r="AE613" s="34"/>
      <c r="AR613" s="199" t="s">
        <v>256</v>
      </c>
      <c r="AT613" s="199" t="s">
        <v>165</v>
      </c>
      <c r="AU613" s="199" t="s">
        <v>88</v>
      </c>
      <c r="AY613" s="17" t="s">
        <v>163</v>
      </c>
      <c r="BE613" s="200">
        <f>IF(N613="základní",J613,0)</f>
        <v>0</v>
      </c>
      <c r="BF613" s="200">
        <f>IF(N613="snížená",J613,0)</f>
        <v>0</v>
      </c>
      <c r="BG613" s="200">
        <f>IF(N613="zákl. přenesená",J613,0)</f>
        <v>0</v>
      </c>
      <c r="BH613" s="200">
        <f>IF(N613="sníž. přenesená",J613,0)</f>
        <v>0</v>
      </c>
      <c r="BI613" s="200">
        <f>IF(N613="nulová",J613,0)</f>
        <v>0</v>
      </c>
      <c r="BJ613" s="17" t="s">
        <v>86</v>
      </c>
      <c r="BK613" s="200">
        <f>ROUND(I613*H613,2)</f>
        <v>0</v>
      </c>
      <c r="BL613" s="17" t="s">
        <v>256</v>
      </c>
      <c r="BM613" s="199" t="s">
        <v>1347</v>
      </c>
    </row>
    <row r="614" spans="1:65" s="13" customFormat="1" ht="11.25">
      <c r="B614" s="201"/>
      <c r="C614" s="202"/>
      <c r="D614" s="203" t="s">
        <v>171</v>
      </c>
      <c r="E614" s="204" t="s">
        <v>1</v>
      </c>
      <c r="F614" s="205" t="s">
        <v>1638</v>
      </c>
      <c r="G614" s="202"/>
      <c r="H614" s="206">
        <v>123.64</v>
      </c>
      <c r="I614" s="207"/>
      <c r="J614" s="202"/>
      <c r="K614" s="202"/>
      <c r="L614" s="208"/>
      <c r="M614" s="209"/>
      <c r="N614" s="210"/>
      <c r="O614" s="210"/>
      <c r="P614" s="210"/>
      <c r="Q614" s="210"/>
      <c r="R614" s="210"/>
      <c r="S614" s="210"/>
      <c r="T614" s="211"/>
      <c r="AT614" s="212" t="s">
        <v>171</v>
      </c>
      <c r="AU614" s="212" t="s">
        <v>88</v>
      </c>
      <c r="AV614" s="13" t="s">
        <v>88</v>
      </c>
      <c r="AW614" s="13" t="s">
        <v>34</v>
      </c>
      <c r="AX614" s="13" t="s">
        <v>78</v>
      </c>
      <c r="AY614" s="212" t="s">
        <v>163</v>
      </c>
    </row>
    <row r="615" spans="1:65" s="13" customFormat="1" ht="11.25">
      <c r="B615" s="201"/>
      <c r="C615" s="202"/>
      <c r="D615" s="203" t="s">
        <v>171</v>
      </c>
      <c r="E615" s="204" t="s">
        <v>1</v>
      </c>
      <c r="F615" s="205" t="s">
        <v>1640</v>
      </c>
      <c r="G615" s="202"/>
      <c r="H615" s="206">
        <v>110.44</v>
      </c>
      <c r="I615" s="207"/>
      <c r="J615" s="202"/>
      <c r="K615" s="202"/>
      <c r="L615" s="208"/>
      <c r="M615" s="209"/>
      <c r="N615" s="210"/>
      <c r="O615" s="210"/>
      <c r="P615" s="210"/>
      <c r="Q615" s="210"/>
      <c r="R615" s="210"/>
      <c r="S615" s="210"/>
      <c r="T615" s="211"/>
      <c r="AT615" s="212" t="s">
        <v>171</v>
      </c>
      <c r="AU615" s="212" t="s">
        <v>88</v>
      </c>
      <c r="AV615" s="13" t="s">
        <v>88</v>
      </c>
      <c r="AW615" s="13" t="s">
        <v>34</v>
      </c>
      <c r="AX615" s="13" t="s">
        <v>78</v>
      </c>
      <c r="AY615" s="212" t="s">
        <v>163</v>
      </c>
    </row>
    <row r="616" spans="1:65" s="13" customFormat="1" ht="11.25">
      <c r="B616" s="201"/>
      <c r="C616" s="202"/>
      <c r="D616" s="203" t="s">
        <v>171</v>
      </c>
      <c r="E616" s="204" t="s">
        <v>1</v>
      </c>
      <c r="F616" s="205" t="s">
        <v>1641</v>
      </c>
      <c r="G616" s="202"/>
      <c r="H616" s="206">
        <v>1</v>
      </c>
      <c r="I616" s="207"/>
      <c r="J616" s="202"/>
      <c r="K616" s="202"/>
      <c r="L616" s="208"/>
      <c r="M616" s="209"/>
      <c r="N616" s="210"/>
      <c r="O616" s="210"/>
      <c r="P616" s="210"/>
      <c r="Q616" s="210"/>
      <c r="R616" s="210"/>
      <c r="S616" s="210"/>
      <c r="T616" s="211"/>
      <c r="AT616" s="212" t="s">
        <v>171</v>
      </c>
      <c r="AU616" s="212" t="s">
        <v>88</v>
      </c>
      <c r="AV616" s="13" t="s">
        <v>88</v>
      </c>
      <c r="AW616" s="13" t="s">
        <v>34</v>
      </c>
      <c r="AX616" s="13" t="s">
        <v>78</v>
      </c>
      <c r="AY616" s="212" t="s">
        <v>163</v>
      </c>
    </row>
    <row r="617" spans="1:65" s="14" customFormat="1" ht="11.25">
      <c r="B617" s="228"/>
      <c r="C617" s="229"/>
      <c r="D617" s="203" t="s">
        <v>171</v>
      </c>
      <c r="E617" s="230" t="s">
        <v>1</v>
      </c>
      <c r="F617" s="231" t="s">
        <v>209</v>
      </c>
      <c r="G617" s="229"/>
      <c r="H617" s="232">
        <v>235.07999999999998</v>
      </c>
      <c r="I617" s="233"/>
      <c r="J617" s="229"/>
      <c r="K617" s="229"/>
      <c r="L617" s="234"/>
      <c r="M617" s="235"/>
      <c r="N617" s="236"/>
      <c r="O617" s="236"/>
      <c r="P617" s="236"/>
      <c r="Q617" s="236"/>
      <c r="R617" s="236"/>
      <c r="S617" s="236"/>
      <c r="T617" s="237"/>
      <c r="AT617" s="238" t="s">
        <v>171</v>
      </c>
      <c r="AU617" s="238" t="s">
        <v>88</v>
      </c>
      <c r="AV617" s="14" t="s">
        <v>169</v>
      </c>
      <c r="AW617" s="14" t="s">
        <v>34</v>
      </c>
      <c r="AX617" s="14" t="s">
        <v>86</v>
      </c>
      <c r="AY617" s="238" t="s">
        <v>163</v>
      </c>
    </row>
    <row r="618" spans="1:65" s="2" customFormat="1" ht="16.5" customHeight="1">
      <c r="A618" s="34"/>
      <c r="B618" s="35"/>
      <c r="C618" s="213" t="s">
        <v>1366</v>
      </c>
      <c r="D618" s="213" t="s">
        <v>186</v>
      </c>
      <c r="E618" s="214" t="s">
        <v>1349</v>
      </c>
      <c r="F618" s="215" t="s">
        <v>1350</v>
      </c>
      <c r="G618" s="216" t="s">
        <v>168</v>
      </c>
      <c r="H618" s="217">
        <v>258.58800000000002</v>
      </c>
      <c r="I618" s="218"/>
      <c r="J618" s="219">
        <f>ROUND(I618*H618,2)</f>
        <v>0</v>
      </c>
      <c r="K618" s="220"/>
      <c r="L618" s="221"/>
      <c r="M618" s="222" t="s">
        <v>1</v>
      </c>
      <c r="N618" s="223" t="s">
        <v>43</v>
      </c>
      <c r="O618" s="71"/>
      <c r="P618" s="197">
        <f>O618*H618</f>
        <v>0</v>
      </c>
      <c r="Q618" s="197">
        <v>1.29E-2</v>
      </c>
      <c r="R618" s="197">
        <f>Q618*H618</f>
        <v>3.3357852000000001</v>
      </c>
      <c r="S618" s="197">
        <v>0</v>
      </c>
      <c r="T618" s="198">
        <f>S618*H618</f>
        <v>0</v>
      </c>
      <c r="U618" s="34"/>
      <c r="V618" s="34"/>
      <c r="W618" s="34"/>
      <c r="X618" s="34"/>
      <c r="Y618" s="34"/>
      <c r="Z618" s="34"/>
      <c r="AA618" s="34"/>
      <c r="AB618" s="34"/>
      <c r="AC618" s="34"/>
      <c r="AD618" s="34"/>
      <c r="AE618" s="34"/>
      <c r="AR618" s="199" t="s">
        <v>366</v>
      </c>
      <c r="AT618" s="199" t="s">
        <v>186</v>
      </c>
      <c r="AU618" s="199" t="s">
        <v>88</v>
      </c>
      <c r="AY618" s="17" t="s">
        <v>163</v>
      </c>
      <c r="BE618" s="200">
        <f>IF(N618="základní",J618,0)</f>
        <v>0</v>
      </c>
      <c r="BF618" s="200">
        <f>IF(N618="snížená",J618,0)</f>
        <v>0</v>
      </c>
      <c r="BG618" s="200">
        <f>IF(N618="zákl. přenesená",J618,0)</f>
        <v>0</v>
      </c>
      <c r="BH618" s="200">
        <f>IF(N618="sníž. přenesená",J618,0)</f>
        <v>0</v>
      </c>
      <c r="BI618" s="200">
        <f>IF(N618="nulová",J618,0)</f>
        <v>0</v>
      </c>
      <c r="BJ618" s="17" t="s">
        <v>86</v>
      </c>
      <c r="BK618" s="200">
        <f>ROUND(I618*H618,2)</f>
        <v>0</v>
      </c>
      <c r="BL618" s="17" t="s">
        <v>256</v>
      </c>
      <c r="BM618" s="199" t="s">
        <v>1351</v>
      </c>
    </row>
    <row r="619" spans="1:65" s="13" customFormat="1" ht="11.25">
      <c r="B619" s="201"/>
      <c r="C619" s="202"/>
      <c r="D619" s="203" t="s">
        <v>171</v>
      </c>
      <c r="E619" s="202"/>
      <c r="F619" s="205" t="s">
        <v>1644</v>
      </c>
      <c r="G619" s="202"/>
      <c r="H619" s="206">
        <v>258.58800000000002</v>
      </c>
      <c r="I619" s="207"/>
      <c r="J619" s="202"/>
      <c r="K619" s="202"/>
      <c r="L619" s="208"/>
      <c r="M619" s="209"/>
      <c r="N619" s="210"/>
      <c r="O619" s="210"/>
      <c r="P619" s="210"/>
      <c r="Q619" s="210"/>
      <c r="R619" s="210"/>
      <c r="S619" s="210"/>
      <c r="T619" s="211"/>
      <c r="AT619" s="212" t="s">
        <v>171</v>
      </c>
      <c r="AU619" s="212" t="s">
        <v>88</v>
      </c>
      <c r="AV619" s="13" t="s">
        <v>88</v>
      </c>
      <c r="AW619" s="13" t="s">
        <v>4</v>
      </c>
      <c r="AX619" s="13" t="s">
        <v>86</v>
      </c>
      <c r="AY619" s="212" t="s">
        <v>163</v>
      </c>
    </row>
    <row r="620" spans="1:65" s="2" customFormat="1" ht="24.2" customHeight="1">
      <c r="A620" s="34"/>
      <c r="B620" s="35"/>
      <c r="C620" s="187" t="s">
        <v>1370</v>
      </c>
      <c r="D620" s="187" t="s">
        <v>165</v>
      </c>
      <c r="E620" s="188" t="s">
        <v>1354</v>
      </c>
      <c r="F620" s="189" t="s">
        <v>1355</v>
      </c>
      <c r="G620" s="190" t="s">
        <v>168</v>
      </c>
      <c r="H620" s="191">
        <v>3.42</v>
      </c>
      <c r="I620" s="192"/>
      <c r="J620" s="193">
        <f>ROUND(I620*H620,2)</f>
        <v>0</v>
      </c>
      <c r="K620" s="194"/>
      <c r="L620" s="39"/>
      <c r="M620" s="195" t="s">
        <v>1</v>
      </c>
      <c r="N620" s="196" t="s">
        <v>43</v>
      </c>
      <c r="O620" s="71"/>
      <c r="P620" s="197">
        <f>O620*H620</f>
        <v>0</v>
      </c>
      <c r="Q620" s="197">
        <v>5.0000000000000001E-3</v>
      </c>
      <c r="R620" s="197">
        <f>Q620*H620</f>
        <v>1.7100000000000001E-2</v>
      </c>
      <c r="S620" s="197">
        <v>0</v>
      </c>
      <c r="T620" s="198">
        <f>S620*H620</f>
        <v>0</v>
      </c>
      <c r="U620" s="34"/>
      <c r="V620" s="34"/>
      <c r="W620" s="34"/>
      <c r="X620" s="34"/>
      <c r="Y620" s="34"/>
      <c r="Z620" s="34"/>
      <c r="AA620" s="34"/>
      <c r="AB620" s="34"/>
      <c r="AC620" s="34"/>
      <c r="AD620" s="34"/>
      <c r="AE620" s="34"/>
      <c r="AR620" s="199" t="s">
        <v>256</v>
      </c>
      <c r="AT620" s="199" t="s">
        <v>165</v>
      </c>
      <c r="AU620" s="199" t="s">
        <v>88</v>
      </c>
      <c r="AY620" s="17" t="s">
        <v>163</v>
      </c>
      <c r="BE620" s="200">
        <f>IF(N620="základní",J620,0)</f>
        <v>0</v>
      </c>
      <c r="BF620" s="200">
        <f>IF(N620="snížená",J620,0)</f>
        <v>0</v>
      </c>
      <c r="BG620" s="200">
        <f>IF(N620="zákl. přenesená",J620,0)</f>
        <v>0</v>
      </c>
      <c r="BH620" s="200">
        <f>IF(N620="sníž. přenesená",J620,0)</f>
        <v>0</v>
      </c>
      <c r="BI620" s="200">
        <f>IF(N620="nulová",J620,0)</f>
        <v>0</v>
      </c>
      <c r="BJ620" s="17" t="s">
        <v>86</v>
      </c>
      <c r="BK620" s="200">
        <f>ROUND(I620*H620,2)</f>
        <v>0</v>
      </c>
      <c r="BL620" s="17" t="s">
        <v>256</v>
      </c>
      <c r="BM620" s="199" t="s">
        <v>1356</v>
      </c>
    </row>
    <row r="621" spans="1:65" s="13" customFormat="1" ht="11.25">
      <c r="B621" s="201"/>
      <c r="C621" s="202"/>
      <c r="D621" s="203" t="s">
        <v>171</v>
      </c>
      <c r="E621" s="204" t="s">
        <v>1</v>
      </c>
      <c r="F621" s="205" t="s">
        <v>1637</v>
      </c>
      <c r="G621" s="202"/>
      <c r="H621" s="206">
        <v>1.44</v>
      </c>
      <c r="I621" s="207"/>
      <c r="J621" s="202"/>
      <c r="K621" s="202"/>
      <c r="L621" s="208"/>
      <c r="M621" s="209"/>
      <c r="N621" s="210"/>
      <c r="O621" s="210"/>
      <c r="P621" s="210"/>
      <c r="Q621" s="210"/>
      <c r="R621" s="210"/>
      <c r="S621" s="210"/>
      <c r="T621" s="211"/>
      <c r="AT621" s="212" t="s">
        <v>171</v>
      </c>
      <c r="AU621" s="212" t="s">
        <v>88</v>
      </c>
      <c r="AV621" s="13" t="s">
        <v>88</v>
      </c>
      <c r="AW621" s="13" t="s">
        <v>34</v>
      </c>
      <c r="AX621" s="13" t="s">
        <v>78</v>
      </c>
      <c r="AY621" s="212" t="s">
        <v>163</v>
      </c>
    </row>
    <row r="622" spans="1:65" s="13" customFormat="1" ht="11.25">
      <c r="B622" s="201"/>
      <c r="C622" s="202"/>
      <c r="D622" s="203" t="s">
        <v>171</v>
      </c>
      <c r="E622" s="204" t="s">
        <v>1</v>
      </c>
      <c r="F622" s="205" t="s">
        <v>1639</v>
      </c>
      <c r="G622" s="202"/>
      <c r="H622" s="206">
        <v>1.98</v>
      </c>
      <c r="I622" s="207"/>
      <c r="J622" s="202"/>
      <c r="K622" s="202"/>
      <c r="L622" s="208"/>
      <c r="M622" s="209"/>
      <c r="N622" s="210"/>
      <c r="O622" s="210"/>
      <c r="P622" s="210"/>
      <c r="Q622" s="210"/>
      <c r="R622" s="210"/>
      <c r="S622" s="210"/>
      <c r="T622" s="211"/>
      <c r="AT622" s="212" t="s">
        <v>171</v>
      </c>
      <c r="AU622" s="212" t="s">
        <v>88</v>
      </c>
      <c r="AV622" s="13" t="s">
        <v>88</v>
      </c>
      <c r="AW622" s="13" t="s">
        <v>34</v>
      </c>
      <c r="AX622" s="13" t="s">
        <v>78</v>
      </c>
      <c r="AY622" s="212" t="s">
        <v>163</v>
      </c>
    </row>
    <row r="623" spans="1:65" s="14" customFormat="1" ht="11.25">
      <c r="B623" s="228"/>
      <c r="C623" s="229"/>
      <c r="D623" s="203" t="s">
        <v>171</v>
      </c>
      <c r="E623" s="230" t="s">
        <v>1</v>
      </c>
      <c r="F623" s="231" t="s">
        <v>209</v>
      </c>
      <c r="G623" s="229"/>
      <c r="H623" s="232">
        <v>3.42</v>
      </c>
      <c r="I623" s="233"/>
      <c r="J623" s="229"/>
      <c r="K623" s="229"/>
      <c r="L623" s="234"/>
      <c r="M623" s="235"/>
      <c r="N623" s="236"/>
      <c r="O623" s="236"/>
      <c r="P623" s="236"/>
      <c r="Q623" s="236"/>
      <c r="R623" s="236"/>
      <c r="S623" s="236"/>
      <c r="T623" s="237"/>
      <c r="AT623" s="238" t="s">
        <v>171</v>
      </c>
      <c r="AU623" s="238" t="s">
        <v>88</v>
      </c>
      <c r="AV623" s="14" t="s">
        <v>169</v>
      </c>
      <c r="AW623" s="14" t="s">
        <v>34</v>
      </c>
      <c r="AX623" s="14" t="s">
        <v>86</v>
      </c>
      <c r="AY623" s="238" t="s">
        <v>163</v>
      </c>
    </row>
    <row r="624" spans="1:65" s="2" customFormat="1" ht="16.5" customHeight="1">
      <c r="A624" s="34"/>
      <c r="B624" s="35"/>
      <c r="C624" s="213" t="s">
        <v>1374</v>
      </c>
      <c r="D624" s="213" t="s">
        <v>186</v>
      </c>
      <c r="E624" s="214" t="s">
        <v>1358</v>
      </c>
      <c r="F624" s="215" t="s">
        <v>1359</v>
      </c>
      <c r="G624" s="216" t="s">
        <v>168</v>
      </c>
      <c r="H624" s="217">
        <v>3.762</v>
      </c>
      <c r="I624" s="218"/>
      <c r="J624" s="219">
        <f>ROUND(I624*H624,2)</f>
        <v>0</v>
      </c>
      <c r="K624" s="220"/>
      <c r="L624" s="221"/>
      <c r="M624" s="222" t="s">
        <v>1</v>
      </c>
      <c r="N624" s="223" t="s">
        <v>43</v>
      </c>
      <c r="O624" s="71"/>
      <c r="P624" s="197">
        <f>O624*H624</f>
        <v>0</v>
      </c>
      <c r="Q624" s="197">
        <v>9.7999999999999997E-3</v>
      </c>
      <c r="R624" s="197">
        <f>Q624*H624</f>
        <v>3.68676E-2</v>
      </c>
      <c r="S624" s="197">
        <v>0</v>
      </c>
      <c r="T624" s="198">
        <f>S624*H624</f>
        <v>0</v>
      </c>
      <c r="U624" s="34"/>
      <c r="V624" s="34"/>
      <c r="W624" s="34"/>
      <c r="X624" s="34"/>
      <c r="Y624" s="34"/>
      <c r="Z624" s="34"/>
      <c r="AA624" s="34"/>
      <c r="AB624" s="34"/>
      <c r="AC624" s="34"/>
      <c r="AD624" s="34"/>
      <c r="AE624" s="34"/>
      <c r="AR624" s="199" t="s">
        <v>366</v>
      </c>
      <c r="AT624" s="199" t="s">
        <v>186</v>
      </c>
      <c r="AU624" s="199" t="s">
        <v>88</v>
      </c>
      <c r="AY624" s="17" t="s">
        <v>163</v>
      </c>
      <c r="BE624" s="200">
        <f>IF(N624="základní",J624,0)</f>
        <v>0</v>
      </c>
      <c r="BF624" s="200">
        <f>IF(N624="snížená",J624,0)</f>
        <v>0</v>
      </c>
      <c r="BG624" s="200">
        <f>IF(N624="zákl. přenesená",J624,0)</f>
        <v>0</v>
      </c>
      <c r="BH624" s="200">
        <f>IF(N624="sníž. přenesená",J624,0)</f>
        <v>0</v>
      </c>
      <c r="BI624" s="200">
        <f>IF(N624="nulová",J624,0)</f>
        <v>0</v>
      </c>
      <c r="BJ624" s="17" t="s">
        <v>86</v>
      </c>
      <c r="BK624" s="200">
        <f>ROUND(I624*H624,2)</f>
        <v>0</v>
      </c>
      <c r="BL624" s="17" t="s">
        <v>256</v>
      </c>
      <c r="BM624" s="199" t="s">
        <v>1360</v>
      </c>
    </row>
    <row r="625" spans="1:65" s="13" customFormat="1" ht="11.25">
      <c r="B625" s="201"/>
      <c r="C625" s="202"/>
      <c r="D625" s="203" t="s">
        <v>171</v>
      </c>
      <c r="E625" s="202"/>
      <c r="F625" s="205" t="s">
        <v>1645</v>
      </c>
      <c r="G625" s="202"/>
      <c r="H625" s="206">
        <v>3.762</v>
      </c>
      <c r="I625" s="207"/>
      <c r="J625" s="202"/>
      <c r="K625" s="202"/>
      <c r="L625" s="208"/>
      <c r="M625" s="209"/>
      <c r="N625" s="210"/>
      <c r="O625" s="210"/>
      <c r="P625" s="210"/>
      <c r="Q625" s="210"/>
      <c r="R625" s="210"/>
      <c r="S625" s="210"/>
      <c r="T625" s="211"/>
      <c r="AT625" s="212" t="s">
        <v>171</v>
      </c>
      <c r="AU625" s="212" t="s">
        <v>88</v>
      </c>
      <c r="AV625" s="13" t="s">
        <v>88</v>
      </c>
      <c r="AW625" s="13" t="s">
        <v>4</v>
      </c>
      <c r="AX625" s="13" t="s">
        <v>86</v>
      </c>
      <c r="AY625" s="212" t="s">
        <v>163</v>
      </c>
    </row>
    <row r="626" spans="1:65" s="2" customFormat="1" ht="24.2" customHeight="1">
      <c r="A626" s="34"/>
      <c r="B626" s="35"/>
      <c r="C626" s="187" t="s">
        <v>1378</v>
      </c>
      <c r="D626" s="187" t="s">
        <v>165</v>
      </c>
      <c r="E626" s="188" t="s">
        <v>1363</v>
      </c>
      <c r="F626" s="189" t="s">
        <v>1364</v>
      </c>
      <c r="G626" s="190" t="s">
        <v>168</v>
      </c>
      <c r="H626" s="191">
        <v>3.42</v>
      </c>
      <c r="I626" s="192"/>
      <c r="J626" s="193">
        <f t="shared" ref="J626:J632" si="80">ROUND(I626*H626,2)</f>
        <v>0</v>
      </c>
      <c r="K626" s="194"/>
      <c r="L626" s="39"/>
      <c r="M626" s="195" t="s">
        <v>1</v>
      </c>
      <c r="N626" s="196" t="s">
        <v>43</v>
      </c>
      <c r="O626" s="71"/>
      <c r="P626" s="197">
        <f t="shared" ref="P626:P632" si="81">O626*H626</f>
        <v>0</v>
      </c>
      <c r="Q626" s="197">
        <v>0</v>
      </c>
      <c r="R626" s="197">
        <f t="shared" ref="R626:R632" si="82">Q626*H626</f>
        <v>0</v>
      </c>
      <c r="S626" s="197">
        <v>0</v>
      </c>
      <c r="T626" s="198">
        <f t="shared" ref="T626:T632" si="83">S626*H626</f>
        <v>0</v>
      </c>
      <c r="U626" s="34"/>
      <c r="V626" s="34"/>
      <c r="W626" s="34"/>
      <c r="X626" s="34"/>
      <c r="Y626" s="34"/>
      <c r="Z626" s="34"/>
      <c r="AA626" s="34"/>
      <c r="AB626" s="34"/>
      <c r="AC626" s="34"/>
      <c r="AD626" s="34"/>
      <c r="AE626" s="34"/>
      <c r="AR626" s="199" t="s">
        <v>256</v>
      </c>
      <c r="AT626" s="199" t="s">
        <v>165</v>
      </c>
      <c r="AU626" s="199" t="s">
        <v>88</v>
      </c>
      <c r="AY626" s="17" t="s">
        <v>163</v>
      </c>
      <c r="BE626" s="200">
        <f t="shared" ref="BE626:BE632" si="84">IF(N626="základní",J626,0)</f>
        <v>0</v>
      </c>
      <c r="BF626" s="200">
        <f t="shared" ref="BF626:BF632" si="85">IF(N626="snížená",J626,0)</f>
        <v>0</v>
      </c>
      <c r="BG626" s="200">
        <f t="shared" ref="BG626:BG632" si="86">IF(N626="zákl. přenesená",J626,0)</f>
        <v>0</v>
      </c>
      <c r="BH626" s="200">
        <f t="shared" ref="BH626:BH632" si="87">IF(N626="sníž. přenesená",J626,0)</f>
        <v>0</v>
      </c>
      <c r="BI626" s="200">
        <f t="shared" ref="BI626:BI632" si="88">IF(N626="nulová",J626,0)</f>
        <v>0</v>
      </c>
      <c r="BJ626" s="17" t="s">
        <v>86</v>
      </c>
      <c r="BK626" s="200">
        <f t="shared" ref="BK626:BK632" si="89">ROUND(I626*H626,2)</f>
        <v>0</v>
      </c>
      <c r="BL626" s="17" t="s">
        <v>256</v>
      </c>
      <c r="BM626" s="199" t="s">
        <v>1365</v>
      </c>
    </row>
    <row r="627" spans="1:65" s="2" customFormat="1" ht="21.75" customHeight="1">
      <c r="A627" s="34"/>
      <c r="B627" s="35"/>
      <c r="C627" s="187" t="s">
        <v>1382</v>
      </c>
      <c r="D627" s="187" t="s">
        <v>165</v>
      </c>
      <c r="E627" s="188" t="s">
        <v>1367</v>
      </c>
      <c r="F627" s="189" t="s">
        <v>1368</v>
      </c>
      <c r="G627" s="190" t="s">
        <v>259</v>
      </c>
      <c r="H627" s="191">
        <v>106.4</v>
      </c>
      <c r="I627" s="192"/>
      <c r="J627" s="193">
        <f t="shared" si="80"/>
        <v>0</v>
      </c>
      <c r="K627" s="194"/>
      <c r="L627" s="39"/>
      <c r="M627" s="195" t="s">
        <v>1</v>
      </c>
      <c r="N627" s="196" t="s">
        <v>43</v>
      </c>
      <c r="O627" s="71"/>
      <c r="P627" s="197">
        <f t="shared" si="81"/>
        <v>0</v>
      </c>
      <c r="Q627" s="197">
        <v>3.0000000000000001E-5</v>
      </c>
      <c r="R627" s="197">
        <f t="shared" si="82"/>
        <v>3.1920000000000004E-3</v>
      </c>
      <c r="S627" s="197">
        <v>0</v>
      </c>
      <c r="T627" s="198">
        <f t="shared" si="83"/>
        <v>0</v>
      </c>
      <c r="U627" s="34"/>
      <c r="V627" s="34"/>
      <c r="W627" s="34"/>
      <c r="X627" s="34"/>
      <c r="Y627" s="34"/>
      <c r="Z627" s="34"/>
      <c r="AA627" s="34"/>
      <c r="AB627" s="34"/>
      <c r="AC627" s="34"/>
      <c r="AD627" s="34"/>
      <c r="AE627" s="34"/>
      <c r="AR627" s="199" t="s">
        <v>256</v>
      </c>
      <c r="AT627" s="199" t="s">
        <v>165</v>
      </c>
      <c r="AU627" s="199" t="s">
        <v>88</v>
      </c>
      <c r="AY627" s="17" t="s">
        <v>163</v>
      </c>
      <c r="BE627" s="200">
        <f t="shared" si="84"/>
        <v>0</v>
      </c>
      <c r="BF627" s="200">
        <f t="shared" si="85"/>
        <v>0</v>
      </c>
      <c r="BG627" s="200">
        <f t="shared" si="86"/>
        <v>0</v>
      </c>
      <c r="BH627" s="200">
        <f t="shared" si="87"/>
        <v>0</v>
      </c>
      <c r="BI627" s="200">
        <f t="shared" si="88"/>
        <v>0</v>
      </c>
      <c r="BJ627" s="17" t="s">
        <v>86</v>
      </c>
      <c r="BK627" s="200">
        <f t="shared" si="89"/>
        <v>0</v>
      </c>
      <c r="BL627" s="17" t="s">
        <v>256</v>
      </c>
      <c r="BM627" s="199" t="s">
        <v>1369</v>
      </c>
    </row>
    <row r="628" spans="1:65" s="2" customFormat="1" ht="16.5" customHeight="1">
      <c r="A628" s="34"/>
      <c r="B628" s="35"/>
      <c r="C628" s="187" t="s">
        <v>1386</v>
      </c>
      <c r="D628" s="187" t="s">
        <v>165</v>
      </c>
      <c r="E628" s="188" t="s">
        <v>1371</v>
      </c>
      <c r="F628" s="189" t="s">
        <v>1372</v>
      </c>
      <c r="G628" s="190" t="s">
        <v>175</v>
      </c>
      <c r="H628" s="191">
        <v>32</v>
      </c>
      <c r="I628" s="192"/>
      <c r="J628" s="193">
        <f t="shared" si="80"/>
        <v>0</v>
      </c>
      <c r="K628" s="194"/>
      <c r="L628" s="39"/>
      <c r="M628" s="195" t="s">
        <v>1</v>
      </c>
      <c r="N628" s="196" t="s">
        <v>43</v>
      </c>
      <c r="O628" s="71"/>
      <c r="P628" s="197">
        <f t="shared" si="81"/>
        <v>0</v>
      </c>
      <c r="Q628" s="197">
        <v>0</v>
      </c>
      <c r="R628" s="197">
        <f t="shared" si="82"/>
        <v>0</v>
      </c>
      <c r="S628" s="197">
        <v>0</v>
      </c>
      <c r="T628" s="198">
        <f t="shared" si="83"/>
        <v>0</v>
      </c>
      <c r="U628" s="34"/>
      <c r="V628" s="34"/>
      <c r="W628" s="34"/>
      <c r="X628" s="34"/>
      <c r="Y628" s="34"/>
      <c r="Z628" s="34"/>
      <c r="AA628" s="34"/>
      <c r="AB628" s="34"/>
      <c r="AC628" s="34"/>
      <c r="AD628" s="34"/>
      <c r="AE628" s="34"/>
      <c r="AR628" s="199" t="s">
        <v>256</v>
      </c>
      <c r="AT628" s="199" t="s">
        <v>165</v>
      </c>
      <c r="AU628" s="199" t="s">
        <v>88</v>
      </c>
      <c r="AY628" s="17" t="s">
        <v>163</v>
      </c>
      <c r="BE628" s="200">
        <f t="shared" si="84"/>
        <v>0</v>
      </c>
      <c r="BF628" s="200">
        <f t="shared" si="85"/>
        <v>0</v>
      </c>
      <c r="BG628" s="200">
        <f t="shared" si="86"/>
        <v>0</v>
      </c>
      <c r="BH628" s="200">
        <f t="shared" si="87"/>
        <v>0</v>
      </c>
      <c r="BI628" s="200">
        <f t="shared" si="88"/>
        <v>0</v>
      </c>
      <c r="BJ628" s="17" t="s">
        <v>86</v>
      </c>
      <c r="BK628" s="200">
        <f t="shared" si="89"/>
        <v>0</v>
      </c>
      <c r="BL628" s="17" t="s">
        <v>256</v>
      </c>
      <c r="BM628" s="199" t="s">
        <v>1373</v>
      </c>
    </row>
    <row r="629" spans="1:65" s="2" customFormat="1" ht="16.5" customHeight="1">
      <c r="A629" s="34"/>
      <c r="B629" s="35"/>
      <c r="C629" s="187" t="s">
        <v>1392</v>
      </c>
      <c r="D629" s="187" t="s">
        <v>165</v>
      </c>
      <c r="E629" s="188" t="s">
        <v>1375</v>
      </c>
      <c r="F629" s="189" t="s">
        <v>1376</v>
      </c>
      <c r="G629" s="190" t="s">
        <v>175</v>
      </c>
      <c r="H629" s="191">
        <v>12</v>
      </c>
      <c r="I629" s="192"/>
      <c r="J629" s="193">
        <f t="shared" si="80"/>
        <v>0</v>
      </c>
      <c r="K629" s="194"/>
      <c r="L629" s="39"/>
      <c r="M629" s="195" t="s">
        <v>1</v>
      </c>
      <c r="N629" s="196" t="s">
        <v>43</v>
      </c>
      <c r="O629" s="71"/>
      <c r="P629" s="197">
        <f t="shared" si="81"/>
        <v>0</v>
      </c>
      <c r="Q629" s="197">
        <v>0</v>
      </c>
      <c r="R629" s="197">
        <f t="shared" si="82"/>
        <v>0</v>
      </c>
      <c r="S629" s="197">
        <v>0</v>
      </c>
      <c r="T629" s="198">
        <f t="shared" si="83"/>
        <v>0</v>
      </c>
      <c r="U629" s="34"/>
      <c r="V629" s="34"/>
      <c r="W629" s="34"/>
      <c r="X629" s="34"/>
      <c r="Y629" s="34"/>
      <c r="Z629" s="34"/>
      <c r="AA629" s="34"/>
      <c r="AB629" s="34"/>
      <c r="AC629" s="34"/>
      <c r="AD629" s="34"/>
      <c r="AE629" s="34"/>
      <c r="AR629" s="199" t="s">
        <v>256</v>
      </c>
      <c r="AT629" s="199" t="s">
        <v>165</v>
      </c>
      <c r="AU629" s="199" t="s">
        <v>88</v>
      </c>
      <c r="AY629" s="17" t="s">
        <v>163</v>
      </c>
      <c r="BE629" s="200">
        <f t="shared" si="84"/>
        <v>0</v>
      </c>
      <c r="BF629" s="200">
        <f t="shared" si="85"/>
        <v>0</v>
      </c>
      <c r="BG629" s="200">
        <f t="shared" si="86"/>
        <v>0</v>
      </c>
      <c r="BH629" s="200">
        <f t="shared" si="87"/>
        <v>0</v>
      </c>
      <c r="BI629" s="200">
        <f t="shared" si="88"/>
        <v>0</v>
      </c>
      <c r="BJ629" s="17" t="s">
        <v>86</v>
      </c>
      <c r="BK629" s="200">
        <f t="shared" si="89"/>
        <v>0</v>
      </c>
      <c r="BL629" s="17" t="s">
        <v>256</v>
      </c>
      <c r="BM629" s="199" t="s">
        <v>1377</v>
      </c>
    </row>
    <row r="630" spans="1:65" s="2" customFormat="1" ht="16.5" customHeight="1">
      <c r="A630" s="34"/>
      <c r="B630" s="35"/>
      <c r="C630" s="187" t="s">
        <v>1396</v>
      </c>
      <c r="D630" s="187" t="s">
        <v>165</v>
      </c>
      <c r="E630" s="188" t="s">
        <v>1379</v>
      </c>
      <c r="F630" s="189" t="s">
        <v>1380</v>
      </c>
      <c r="G630" s="190" t="s">
        <v>175</v>
      </c>
      <c r="H630" s="191">
        <v>8</v>
      </c>
      <c r="I630" s="192"/>
      <c r="J630" s="193">
        <f t="shared" si="80"/>
        <v>0</v>
      </c>
      <c r="K630" s="194"/>
      <c r="L630" s="39"/>
      <c r="M630" s="195" t="s">
        <v>1</v>
      </c>
      <c r="N630" s="196" t="s">
        <v>43</v>
      </c>
      <c r="O630" s="71"/>
      <c r="P630" s="197">
        <f t="shared" si="81"/>
        <v>0</v>
      </c>
      <c r="Q630" s="197">
        <v>0</v>
      </c>
      <c r="R630" s="197">
        <f t="shared" si="82"/>
        <v>0</v>
      </c>
      <c r="S630" s="197">
        <v>0</v>
      </c>
      <c r="T630" s="198">
        <f t="shared" si="83"/>
        <v>0</v>
      </c>
      <c r="U630" s="34"/>
      <c r="V630" s="34"/>
      <c r="W630" s="34"/>
      <c r="X630" s="34"/>
      <c r="Y630" s="34"/>
      <c r="Z630" s="34"/>
      <c r="AA630" s="34"/>
      <c r="AB630" s="34"/>
      <c r="AC630" s="34"/>
      <c r="AD630" s="34"/>
      <c r="AE630" s="34"/>
      <c r="AR630" s="199" t="s">
        <v>256</v>
      </c>
      <c r="AT630" s="199" t="s">
        <v>165</v>
      </c>
      <c r="AU630" s="199" t="s">
        <v>88</v>
      </c>
      <c r="AY630" s="17" t="s">
        <v>163</v>
      </c>
      <c r="BE630" s="200">
        <f t="shared" si="84"/>
        <v>0</v>
      </c>
      <c r="BF630" s="200">
        <f t="shared" si="85"/>
        <v>0</v>
      </c>
      <c r="BG630" s="200">
        <f t="shared" si="86"/>
        <v>0</v>
      </c>
      <c r="BH630" s="200">
        <f t="shared" si="87"/>
        <v>0</v>
      </c>
      <c r="BI630" s="200">
        <f t="shared" si="88"/>
        <v>0</v>
      </c>
      <c r="BJ630" s="17" t="s">
        <v>86</v>
      </c>
      <c r="BK630" s="200">
        <f t="shared" si="89"/>
        <v>0</v>
      </c>
      <c r="BL630" s="17" t="s">
        <v>256</v>
      </c>
      <c r="BM630" s="199" t="s">
        <v>1381</v>
      </c>
    </row>
    <row r="631" spans="1:65" s="2" customFormat="1" ht="24.2" customHeight="1">
      <c r="A631" s="34"/>
      <c r="B631" s="35"/>
      <c r="C631" s="187" t="s">
        <v>1402</v>
      </c>
      <c r="D631" s="187" t="s">
        <v>165</v>
      </c>
      <c r="E631" s="188" t="s">
        <v>1383</v>
      </c>
      <c r="F631" s="189" t="s">
        <v>1384</v>
      </c>
      <c r="G631" s="190" t="s">
        <v>168</v>
      </c>
      <c r="H631" s="191">
        <v>238.5</v>
      </c>
      <c r="I631" s="192"/>
      <c r="J631" s="193">
        <f t="shared" si="80"/>
        <v>0</v>
      </c>
      <c r="K631" s="194"/>
      <c r="L631" s="39"/>
      <c r="M631" s="195" t="s">
        <v>1</v>
      </c>
      <c r="N631" s="196" t="s">
        <v>43</v>
      </c>
      <c r="O631" s="71"/>
      <c r="P631" s="197">
        <f t="shared" si="81"/>
        <v>0</v>
      </c>
      <c r="Q631" s="197">
        <v>5.0000000000000002E-5</v>
      </c>
      <c r="R631" s="197">
        <f t="shared" si="82"/>
        <v>1.1925E-2</v>
      </c>
      <c r="S631" s="197">
        <v>0</v>
      </c>
      <c r="T631" s="198">
        <f t="shared" si="83"/>
        <v>0</v>
      </c>
      <c r="U631" s="34"/>
      <c r="V631" s="34"/>
      <c r="W631" s="34"/>
      <c r="X631" s="34"/>
      <c r="Y631" s="34"/>
      <c r="Z631" s="34"/>
      <c r="AA631" s="34"/>
      <c r="AB631" s="34"/>
      <c r="AC631" s="34"/>
      <c r="AD631" s="34"/>
      <c r="AE631" s="34"/>
      <c r="AR631" s="199" t="s">
        <v>256</v>
      </c>
      <c r="AT631" s="199" t="s">
        <v>165</v>
      </c>
      <c r="AU631" s="199" t="s">
        <v>88</v>
      </c>
      <c r="AY631" s="17" t="s">
        <v>163</v>
      </c>
      <c r="BE631" s="200">
        <f t="shared" si="84"/>
        <v>0</v>
      </c>
      <c r="BF631" s="200">
        <f t="shared" si="85"/>
        <v>0</v>
      </c>
      <c r="BG631" s="200">
        <f t="shared" si="86"/>
        <v>0</v>
      </c>
      <c r="BH631" s="200">
        <f t="shared" si="87"/>
        <v>0</v>
      </c>
      <c r="BI631" s="200">
        <f t="shared" si="88"/>
        <v>0</v>
      </c>
      <c r="BJ631" s="17" t="s">
        <v>86</v>
      </c>
      <c r="BK631" s="200">
        <f t="shared" si="89"/>
        <v>0</v>
      </c>
      <c r="BL631" s="17" t="s">
        <v>256</v>
      </c>
      <c r="BM631" s="199" t="s">
        <v>1385</v>
      </c>
    </row>
    <row r="632" spans="1:65" s="2" customFormat="1" ht="24.2" customHeight="1">
      <c r="A632" s="34"/>
      <c r="B632" s="35"/>
      <c r="C632" s="187" t="s">
        <v>1406</v>
      </c>
      <c r="D632" s="187" t="s">
        <v>165</v>
      </c>
      <c r="E632" s="188" t="s">
        <v>1646</v>
      </c>
      <c r="F632" s="189" t="s">
        <v>1647</v>
      </c>
      <c r="G632" s="190" t="s">
        <v>537</v>
      </c>
      <c r="H632" s="239"/>
      <c r="I632" s="192"/>
      <c r="J632" s="193">
        <f t="shared" si="80"/>
        <v>0</v>
      </c>
      <c r="K632" s="194"/>
      <c r="L632" s="39"/>
      <c r="M632" s="195" t="s">
        <v>1</v>
      </c>
      <c r="N632" s="196" t="s">
        <v>43</v>
      </c>
      <c r="O632" s="71"/>
      <c r="P632" s="197">
        <f t="shared" si="81"/>
        <v>0</v>
      </c>
      <c r="Q632" s="197">
        <v>0</v>
      </c>
      <c r="R632" s="197">
        <f t="shared" si="82"/>
        <v>0</v>
      </c>
      <c r="S632" s="197">
        <v>0</v>
      </c>
      <c r="T632" s="198">
        <f t="shared" si="83"/>
        <v>0</v>
      </c>
      <c r="U632" s="34"/>
      <c r="V632" s="34"/>
      <c r="W632" s="34"/>
      <c r="X632" s="34"/>
      <c r="Y632" s="34"/>
      <c r="Z632" s="34"/>
      <c r="AA632" s="34"/>
      <c r="AB632" s="34"/>
      <c r="AC632" s="34"/>
      <c r="AD632" s="34"/>
      <c r="AE632" s="34"/>
      <c r="AR632" s="199" t="s">
        <v>256</v>
      </c>
      <c r="AT632" s="199" t="s">
        <v>165</v>
      </c>
      <c r="AU632" s="199" t="s">
        <v>88</v>
      </c>
      <c r="AY632" s="17" t="s">
        <v>163</v>
      </c>
      <c r="BE632" s="200">
        <f t="shared" si="84"/>
        <v>0</v>
      </c>
      <c r="BF632" s="200">
        <f t="shared" si="85"/>
        <v>0</v>
      </c>
      <c r="BG632" s="200">
        <f t="shared" si="86"/>
        <v>0</v>
      </c>
      <c r="BH632" s="200">
        <f t="shared" si="87"/>
        <v>0</v>
      </c>
      <c r="BI632" s="200">
        <f t="shared" si="88"/>
        <v>0</v>
      </c>
      <c r="BJ632" s="17" t="s">
        <v>86</v>
      </c>
      <c r="BK632" s="200">
        <f t="shared" si="89"/>
        <v>0</v>
      </c>
      <c r="BL632" s="17" t="s">
        <v>256</v>
      </c>
      <c r="BM632" s="199" t="s">
        <v>1648</v>
      </c>
    </row>
    <row r="633" spans="1:65" s="12" customFormat="1" ht="22.9" customHeight="1">
      <c r="B633" s="171"/>
      <c r="C633" s="172"/>
      <c r="D633" s="173" t="s">
        <v>77</v>
      </c>
      <c r="E633" s="185" t="s">
        <v>1390</v>
      </c>
      <c r="F633" s="185" t="s">
        <v>1391</v>
      </c>
      <c r="G633" s="172"/>
      <c r="H633" s="172"/>
      <c r="I633" s="175"/>
      <c r="J633" s="186">
        <f>BK633</f>
        <v>0</v>
      </c>
      <c r="K633" s="172"/>
      <c r="L633" s="177"/>
      <c r="M633" s="178"/>
      <c r="N633" s="179"/>
      <c r="O633" s="179"/>
      <c r="P633" s="180">
        <f>SUM(P634:P635)</f>
        <v>0</v>
      </c>
      <c r="Q633" s="179"/>
      <c r="R633" s="180">
        <f>SUM(R634:R635)</f>
        <v>1.9799999999999998E-2</v>
      </c>
      <c r="S633" s="179"/>
      <c r="T633" s="181">
        <f>SUM(T634:T635)</f>
        <v>0</v>
      </c>
      <c r="AR633" s="182" t="s">
        <v>88</v>
      </c>
      <c r="AT633" s="183" t="s">
        <v>77</v>
      </c>
      <c r="AU633" s="183" t="s">
        <v>86</v>
      </c>
      <c r="AY633" s="182" t="s">
        <v>163</v>
      </c>
      <c r="BK633" s="184">
        <f>SUM(BK634:BK635)</f>
        <v>0</v>
      </c>
    </row>
    <row r="634" spans="1:65" s="2" customFormat="1" ht="16.5" customHeight="1">
      <c r="A634" s="34"/>
      <c r="B634" s="35"/>
      <c r="C634" s="187" t="s">
        <v>1410</v>
      </c>
      <c r="D634" s="187" t="s">
        <v>165</v>
      </c>
      <c r="E634" s="188" t="s">
        <v>1393</v>
      </c>
      <c r="F634" s="189" t="s">
        <v>1394</v>
      </c>
      <c r="G634" s="190" t="s">
        <v>168</v>
      </c>
      <c r="H634" s="191">
        <v>30</v>
      </c>
      <c r="I634" s="192"/>
      <c r="J634" s="193">
        <f>ROUND(I634*H634,2)</f>
        <v>0</v>
      </c>
      <c r="K634" s="194"/>
      <c r="L634" s="39"/>
      <c r="M634" s="195" t="s">
        <v>1</v>
      </c>
      <c r="N634" s="196" t="s">
        <v>43</v>
      </c>
      <c r="O634" s="71"/>
      <c r="P634" s="197">
        <f>O634*H634</f>
        <v>0</v>
      </c>
      <c r="Q634" s="197">
        <v>0</v>
      </c>
      <c r="R634" s="197">
        <f>Q634*H634</f>
        <v>0</v>
      </c>
      <c r="S634" s="197">
        <v>0</v>
      </c>
      <c r="T634" s="198">
        <f>S634*H634</f>
        <v>0</v>
      </c>
      <c r="U634" s="34"/>
      <c r="V634" s="34"/>
      <c r="W634" s="34"/>
      <c r="X634" s="34"/>
      <c r="Y634" s="34"/>
      <c r="Z634" s="34"/>
      <c r="AA634" s="34"/>
      <c r="AB634" s="34"/>
      <c r="AC634" s="34"/>
      <c r="AD634" s="34"/>
      <c r="AE634" s="34"/>
      <c r="AR634" s="199" t="s">
        <v>256</v>
      </c>
      <c r="AT634" s="199" t="s">
        <v>165</v>
      </c>
      <c r="AU634" s="199" t="s">
        <v>88</v>
      </c>
      <c r="AY634" s="17" t="s">
        <v>163</v>
      </c>
      <c r="BE634" s="200">
        <f>IF(N634="základní",J634,0)</f>
        <v>0</v>
      </c>
      <c r="BF634" s="200">
        <f>IF(N634="snížená",J634,0)</f>
        <v>0</v>
      </c>
      <c r="BG634" s="200">
        <f>IF(N634="zákl. přenesená",J634,0)</f>
        <v>0</v>
      </c>
      <c r="BH634" s="200">
        <f>IF(N634="sníž. přenesená",J634,0)</f>
        <v>0</v>
      </c>
      <c r="BI634" s="200">
        <f>IF(N634="nulová",J634,0)</f>
        <v>0</v>
      </c>
      <c r="BJ634" s="17" t="s">
        <v>86</v>
      </c>
      <c r="BK634" s="200">
        <f>ROUND(I634*H634,2)</f>
        <v>0</v>
      </c>
      <c r="BL634" s="17" t="s">
        <v>256</v>
      </c>
      <c r="BM634" s="199" t="s">
        <v>1395</v>
      </c>
    </row>
    <row r="635" spans="1:65" s="2" customFormat="1" ht="24.2" customHeight="1">
      <c r="A635" s="34"/>
      <c r="B635" s="35"/>
      <c r="C635" s="187" t="s">
        <v>1414</v>
      </c>
      <c r="D635" s="187" t="s">
        <v>165</v>
      </c>
      <c r="E635" s="188" t="s">
        <v>1397</v>
      </c>
      <c r="F635" s="189" t="s">
        <v>1398</v>
      </c>
      <c r="G635" s="190" t="s">
        <v>168</v>
      </c>
      <c r="H635" s="191">
        <v>30</v>
      </c>
      <c r="I635" s="192"/>
      <c r="J635" s="193">
        <f>ROUND(I635*H635,2)</f>
        <v>0</v>
      </c>
      <c r="K635" s="194"/>
      <c r="L635" s="39"/>
      <c r="M635" s="195" t="s">
        <v>1</v>
      </c>
      <c r="N635" s="196" t="s">
        <v>43</v>
      </c>
      <c r="O635" s="71"/>
      <c r="P635" s="197">
        <f>O635*H635</f>
        <v>0</v>
      </c>
      <c r="Q635" s="197">
        <v>6.6E-4</v>
      </c>
      <c r="R635" s="197">
        <f>Q635*H635</f>
        <v>1.9799999999999998E-2</v>
      </c>
      <c r="S635" s="197">
        <v>0</v>
      </c>
      <c r="T635" s="198">
        <f>S635*H635</f>
        <v>0</v>
      </c>
      <c r="U635" s="34"/>
      <c r="V635" s="34"/>
      <c r="W635" s="34"/>
      <c r="X635" s="34"/>
      <c r="Y635" s="34"/>
      <c r="Z635" s="34"/>
      <c r="AA635" s="34"/>
      <c r="AB635" s="34"/>
      <c r="AC635" s="34"/>
      <c r="AD635" s="34"/>
      <c r="AE635" s="34"/>
      <c r="AR635" s="199" t="s">
        <v>256</v>
      </c>
      <c r="AT635" s="199" t="s">
        <v>165</v>
      </c>
      <c r="AU635" s="199" t="s">
        <v>88</v>
      </c>
      <c r="AY635" s="17" t="s">
        <v>163</v>
      </c>
      <c r="BE635" s="200">
        <f>IF(N635="základní",J635,0)</f>
        <v>0</v>
      </c>
      <c r="BF635" s="200">
        <f>IF(N635="snížená",J635,0)</f>
        <v>0</v>
      </c>
      <c r="BG635" s="200">
        <f>IF(N635="zákl. přenesená",J635,0)</f>
        <v>0</v>
      </c>
      <c r="BH635" s="200">
        <f>IF(N635="sníž. přenesená",J635,0)</f>
        <v>0</v>
      </c>
      <c r="BI635" s="200">
        <f>IF(N635="nulová",J635,0)</f>
        <v>0</v>
      </c>
      <c r="BJ635" s="17" t="s">
        <v>86</v>
      </c>
      <c r="BK635" s="200">
        <f>ROUND(I635*H635,2)</f>
        <v>0</v>
      </c>
      <c r="BL635" s="17" t="s">
        <v>256</v>
      </c>
      <c r="BM635" s="199" t="s">
        <v>1399</v>
      </c>
    </row>
    <row r="636" spans="1:65" s="12" customFormat="1" ht="22.9" customHeight="1">
      <c r="B636" s="171"/>
      <c r="C636" s="172"/>
      <c r="D636" s="173" t="s">
        <v>77</v>
      </c>
      <c r="E636" s="185" t="s">
        <v>1400</v>
      </c>
      <c r="F636" s="185" t="s">
        <v>1401</v>
      </c>
      <c r="G636" s="172"/>
      <c r="H636" s="172"/>
      <c r="I636" s="175"/>
      <c r="J636" s="186">
        <f>BK636</f>
        <v>0</v>
      </c>
      <c r="K636" s="172"/>
      <c r="L636" s="177"/>
      <c r="M636" s="178"/>
      <c r="N636" s="179"/>
      <c r="O636" s="179"/>
      <c r="P636" s="180">
        <f>SUM(P637:P642)</f>
        <v>0</v>
      </c>
      <c r="Q636" s="179"/>
      <c r="R636" s="180">
        <f>SUM(R637:R642)</f>
        <v>1.9736390000000001</v>
      </c>
      <c r="S636" s="179"/>
      <c r="T636" s="181">
        <f>SUM(T637:T642)</f>
        <v>0.34710390000000002</v>
      </c>
      <c r="AR636" s="182" t="s">
        <v>88</v>
      </c>
      <c r="AT636" s="183" t="s">
        <v>77</v>
      </c>
      <c r="AU636" s="183" t="s">
        <v>86</v>
      </c>
      <c r="AY636" s="182" t="s">
        <v>163</v>
      </c>
      <c r="BK636" s="184">
        <f>SUM(BK637:BK642)</f>
        <v>0</v>
      </c>
    </row>
    <row r="637" spans="1:65" s="2" customFormat="1" ht="24.2" customHeight="1">
      <c r="A637" s="34"/>
      <c r="B637" s="35"/>
      <c r="C637" s="187" t="s">
        <v>1418</v>
      </c>
      <c r="D637" s="187" t="s">
        <v>165</v>
      </c>
      <c r="E637" s="188" t="s">
        <v>1403</v>
      </c>
      <c r="F637" s="189" t="s">
        <v>1404</v>
      </c>
      <c r="G637" s="190" t="s">
        <v>397</v>
      </c>
      <c r="H637" s="191">
        <v>1</v>
      </c>
      <c r="I637" s="192"/>
      <c r="J637" s="193">
        <f>ROUND(I637*H637,2)</f>
        <v>0</v>
      </c>
      <c r="K637" s="194"/>
      <c r="L637" s="39"/>
      <c r="M637" s="195" t="s">
        <v>1</v>
      </c>
      <c r="N637" s="196" t="s">
        <v>43</v>
      </c>
      <c r="O637" s="71"/>
      <c r="P637" s="197">
        <f>O637*H637</f>
        <v>0</v>
      </c>
      <c r="Q637" s="197">
        <v>0</v>
      </c>
      <c r="R637" s="197">
        <f>Q637*H637</f>
        <v>0</v>
      </c>
      <c r="S637" s="197">
        <v>0</v>
      </c>
      <c r="T637" s="198">
        <f>S637*H637</f>
        <v>0</v>
      </c>
      <c r="U637" s="34"/>
      <c r="V637" s="34"/>
      <c r="W637" s="34"/>
      <c r="X637" s="34"/>
      <c r="Y637" s="34"/>
      <c r="Z637" s="34"/>
      <c r="AA637" s="34"/>
      <c r="AB637" s="34"/>
      <c r="AC637" s="34"/>
      <c r="AD637" s="34"/>
      <c r="AE637" s="34"/>
      <c r="AR637" s="199" t="s">
        <v>256</v>
      </c>
      <c r="AT637" s="199" t="s">
        <v>165</v>
      </c>
      <c r="AU637" s="199" t="s">
        <v>88</v>
      </c>
      <c r="AY637" s="17" t="s">
        <v>163</v>
      </c>
      <c r="BE637" s="200">
        <f>IF(N637="základní",J637,0)</f>
        <v>0</v>
      </c>
      <c r="BF637" s="200">
        <f>IF(N637="snížená",J637,0)</f>
        <v>0</v>
      </c>
      <c r="BG637" s="200">
        <f>IF(N637="zákl. přenesená",J637,0)</f>
        <v>0</v>
      </c>
      <c r="BH637" s="200">
        <f>IF(N637="sníž. přenesená",J637,0)</f>
        <v>0</v>
      </c>
      <c r="BI637" s="200">
        <f>IF(N637="nulová",J637,0)</f>
        <v>0</v>
      </c>
      <c r="BJ637" s="17" t="s">
        <v>86</v>
      </c>
      <c r="BK637" s="200">
        <f>ROUND(I637*H637,2)</f>
        <v>0</v>
      </c>
      <c r="BL637" s="17" t="s">
        <v>256</v>
      </c>
      <c r="BM637" s="199" t="s">
        <v>1405</v>
      </c>
    </row>
    <row r="638" spans="1:65" s="2" customFormat="1" ht="16.5" customHeight="1">
      <c r="A638" s="34"/>
      <c r="B638" s="35"/>
      <c r="C638" s="187" t="s">
        <v>1425</v>
      </c>
      <c r="D638" s="187" t="s">
        <v>165</v>
      </c>
      <c r="E638" s="188" t="s">
        <v>1407</v>
      </c>
      <c r="F638" s="189" t="s">
        <v>1408</v>
      </c>
      <c r="G638" s="190" t="s">
        <v>168</v>
      </c>
      <c r="H638" s="191">
        <v>1119.69</v>
      </c>
      <c r="I638" s="192"/>
      <c r="J638" s="193">
        <f>ROUND(I638*H638,2)</f>
        <v>0</v>
      </c>
      <c r="K638" s="194"/>
      <c r="L638" s="39"/>
      <c r="M638" s="195" t="s">
        <v>1</v>
      </c>
      <c r="N638" s="196" t="s">
        <v>43</v>
      </c>
      <c r="O638" s="71"/>
      <c r="P638" s="197">
        <f>O638*H638</f>
        <v>0</v>
      </c>
      <c r="Q638" s="197">
        <v>1E-3</v>
      </c>
      <c r="R638" s="197">
        <f>Q638*H638</f>
        <v>1.1196900000000001</v>
      </c>
      <c r="S638" s="197">
        <v>3.1E-4</v>
      </c>
      <c r="T638" s="198">
        <f>S638*H638</f>
        <v>0.34710390000000002</v>
      </c>
      <c r="U638" s="34"/>
      <c r="V638" s="34"/>
      <c r="W638" s="34"/>
      <c r="X638" s="34"/>
      <c r="Y638" s="34"/>
      <c r="Z638" s="34"/>
      <c r="AA638" s="34"/>
      <c r="AB638" s="34"/>
      <c r="AC638" s="34"/>
      <c r="AD638" s="34"/>
      <c r="AE638" s="34"/>
      <c r="AR638" s="199" t="s">
        <v>256</v>
      </c>
      <c r="AT638" s="199" t="s">
        <v>165</v>
      </c>
      <c r="AU638" s="199" t="s">
        <v>88</v>
      </c>
      <c r="AY638" s="17" t="s">
        <v>163</v>
      </c>
      <c r="BE638" s="200">
        <f>IF(N638="základní",J638,0)</f>
        <v>0</v>
      </c>
      <c r="BF638" s="200">
        <f>IF(N638="snížená",J638,0)</f>
        <v>0</v>
      </c>
      <c r="BG638" s="200">
        <f>IF(N638="zákl. přenesená",J638,0)</f>
        <v>0</v>
      </c>
      <c r="BH638" s="200">
        <f>IF(N638="sníž. přenesená",J638,0)</f>
        <v>0</v>
      </c>
      <c r="BI638" s="200">
        <f>IF(N638="nulová",J638,0)</f>
        <v>0</v>
      </c>
      <c r="BJ638" s="17" t="s">
        <v>86</v>
      </c>
      <c r="BK638" s="200">
        <f>ROUND(I638*H638,2)</f>
        <v>0</v>
      </c>
      <c r="BL638" s="17" t="s">
        <v>256</v>
      </c>
      <c r="BM638" s="199" t="s">
        <v>1409</v>
      </c>
    </row>
    <row r="639" spans="1:65" s="2" customFormat="1" ht="24.2" customHeight="1">
      <c r="A639" s="34"/>
      <c r="B639" s="35"/>
      <c r="C639" s="187" t="s">
        <v>1429</v>
      </c>
      <c r="D639" s="187" t="s">
        <v>165</v>
      </c>
      <c r="E639" s="188" t="s">
        <v>1411</v>
      </c>
      <c r="F639" s="189" t="s">
        <v>1412</v>
      </c>
      <c r="G639" s="190" t="s">
        <v>168</v>
      </c>
      <c r="H639" s="191">
        <v>1119.69</v>
      </c>
      <c r="I639" s="192"/>
      <c r="J639" s="193">
        <f>ROUND(I639*H639,2)</f>
        <v>0</v>
      </c>
      <c r="K639" s="194"/>
      <c r="L639" s="39"/>
      <c r="M639" s="195" t="s">
        <v>1</v>
      </c>
      <c r="N639" s="196" t="s">
        <v>43</v>
      </c>
      <c r="O639" s="71"/>
      <c r="P639" s="197">
        <f>O639*H639</f>
        <v>0</v>
      </c>
      <c r="Q639" s="197">
        <v>0</v>
      </c>
      <c r="R639" s="197">
        <f>Q639*H639</f>
        <v>0</v>
      </c>
      <c r="S639" s="197">
        <v>0</v>
      </c>
      <c r="T639" s="198">
        <f>S639*H639</f>
        <v>0</v>
      </c>
      <c r="U639" s="34"/>
      <c r="V639" s="34"/>
      <c r="W639" s="34"/>
      <c r="X639" s="34"/>
      <c r="Y639" s="34"/>
      <c r="Z639" s="34"/>
      <c r="AA639" s="34"/>
      <c r="AB639" s="34"/>
      <c r="AC639" s="34"/>
      <c r="AD639" s="34"/>
      <c r="AE639" s="34"/>
      <c r="AR639" s="199" t="s">
        <v>256</v>
      </c>
      <c r="AT639" s="199" t="s">
        <v>165</v>
      </c>
      <c r="AU639" s="199" t="s">
        <v>88</v>
      </c>
      <c r="AY639" s="17" t="s">
        <v>163</v>
      </c>
      <c r="BE639" s="200">
        <f>IF(N639="základní",J639,0)</f>
        <v>0</v>
      </c>
      <c r="BF639" s="200">
        <f>IF(N639="snížená",J639,0)</f>
        <v>0</v>
      </c>
      <c r="BG639" s="200">
        <f>IF(N639="zákl. přenesená",J639,0)</f>
        <v>0</v>
      </c>
      <c r="BH639" s="200">
        <f>IF(N639="sníž. přenesená",J639,0)</f>
        <v>0</v>
      </c>
      <c r="BI639" s="200">
        <f>IF(N639="nulová",J639,0)</f>
        <v>0</v>
      </c>
      <c r="BJ639" s="17" t="s">
        <v>86</v>
      </c>
      <c r="BK639" s="200">
        <f>ROUND(I639*H639,2)</f>
        <v>0</v>
      </c>
      <c r="BL639" s="17" t="s">
        <v>256</v>
      </c>
      <c r="BM639" s="199" t="s">
        <v>1413</v>
      </c>
    </row>
    <row r="640" spans="1:65" s="2" customFormat="1" ht="24.2" customHeight="1">
      <c r="A640" s="34"/>
      <c r="B640" s="35"/>
      <c r="C640" s="187" t="s">
        <v>1433</v>
      </c>
      <c r="D640" s="187" t="s">
        <v>165</v>
      </c>
      <c r="E640" s="188" t="s">
        <v>1415</v>
      </c>
      <c r="F640" s="189" t="s">
        <v>1416</v>
      </c>
      <c r="G640" s="190" t="s">
        <v>168</v>
      </c>
      <c r="H640" s="191">
        <v>1456.8320000000001</v>
      </c>
      <c r="I640" s="192"/>
      <c r="J640" s="193">
        <f>ROUND(I640*H640,2)</f>
        <v>0</v>
      </c>
      <c r="K640" s="194"/>
      <c r="L640" s="39"/>
      <c r="M640" s="195" t="s">
        <v>1</v>
      </c>
      <c r="N640" s="196" t="s">
        <v>43</v>
      </c>
      <c r="O640" s="71"/>
      <c r="P640" s="197">
        <f>O640*H640</f>
        <v>0</v>
      </c>
      <c r="Q640" s="197">
        <v>2.0000000000000001E-4</v>
      </c>
      <c r="R640" s="197">
        <f>Q640*H640</f>
        <v>0.29136640000000003</v>
      </c>
      <c r="S640" s="197">
        <v>0</v>
      </c>
      <c r="T640" s="198">
        <f>S640*H640</f>
        <v>0</v>
      </c>
      <c r="U640" s="34"/>
      <c r="V640" s="34"/>
      <c r="W640" s="34"/>
      <c r="X640" s="34"/>
      <c r="Y640" s="34"/>
      <c r="Z640" s="34"/>
      <c r="AA640" s="34"/>
      <c r="AB640" s="34"/>
      <c r="AC640" s="34"/>
      <c r="AD640" s="34"/>
      <c r="AE640" s="34"/>
      <c r="AR640" s="199" t="s">
        <v>256</v>
      </c>
      <c r="AT640" s="199" t="s">
        <v>165</v>
      </c>
      <c r="AU640" s="199" t="s">
        <v>88</v>
      </c>
      <c r="AY640" s="17" t="s">
        <v>163</v>
      </c>
      <c r="BE640" s="200">
        <f>IF(N640="základní",J640,0)</f>
        <v>0</v>
      </c>
      <c r="BF640" s="200">
        <f>IF(N640="snížená",J640,0)</f>
        <v>0</v>
      </c>
      <c r="BG640" s="200">
        <f>IF(N640="zákl. přenesená",J640,0)</f>
        <v>0</v>
      </c>
      <c r="BH640" s="200">
        <f>IF(N640="sníž. přenesená",J640,0)</f>
        <v>0</v>
      </c>
      <c r="BI640" s="200">
        <f>IF(N640="nulová",J640,0)</f>
        <v>0</v>
      </c>
      <c r="BJ640" s="17" t="s">
        <v>86</v>
      </c>
      <c r="BK640" s="200">
        <f>ROUND(I640*H640,2)</f>
        <v>0</v>
      </c>
      <c r="BL640" s="17" t="s">
        <v>256</v>
      </c>
      <c r="BM640" s="199" t="s">
        <v>1417</v>
      </c>
    </row>
    <row r="641" spans="1:65" s="2" customFormat="1" ht="24.2" customHeight="1">
      <c r="A641" s="34"/>
      <c r="B641" s="35"/>
      <c r="C641" s="187" t="s">
        <v>1649</v>
      </c>
      <c r="D641" s="187" t="s">
        <v>165</v>
      </c>
      <c r="E641" s="188" t="s">
        <v>1419</v>
      </c>
      <c r="F641" s="189" t="s">
        <v>1420</v>
      </c>
      <c r="G641" s="190" t="s">
        <v>168</v>
      </c>
      <c r="H641" s="191">
        <v>1939.94</v>
      </c>
      <c r="I641" s="192"/>
      <c r="J641" s="193">
        <f>ROUND(I641*H641,2)</f>
        <v>0</v>
      </c>
      <c r="K641" s="194"/>
      <c r="L641" s="39"/>
      <c r="M641" s="195" t="s">
        <v>1</v>
      </c>
      <c r="N641" s="196" t="s">
        <v>43</v>
      </c>
      <c r="O641" s="71"/>
      <c r="P641" s="197">
        <f>O641*H641</f>
        <v>0</v>
      </c>
      <c r="Q641" s="197">
        <v>2.9E-4</v>
      </c>
      <c r="R641" s="197">
        <f>Q641*H641</f>
        <v>0.56258260000000004</v>
      </c>
      <c r="S641" s="197">
        <v>0</v>
      </c>
      <c r="T641" s="198">
        <f>S641*H641</f>
        <v>0</v>
      </c>
      <c r="U641" s="34"/>
      <c r="V641" s="34"/>
      <c r="W641" s="34"/>
      <c r="X641" s="34"/>
      <c r="Y641" s="34"/>
      <c r="Z641" s="34"/>
      <c r="AA641" s="34"/>
      <c r="AB641" s="34"/>
      <c r="AC641" s="34"/>
      <c r="AD641" s="34"/>
      <c r="AE641" s="34"/>
      <c r="AR641" s="199" t="s">
        <v>256</v>
      </c>
      <c r="AT641" s="199" t="s">
        <v>165</v>
      </c>
      <c r="AU641" s="199" t="s">
        <v>88</v>
      </c>
      <c r="AY641" s="17" t="s">
        <v>163</v>
      </c>
      <c r="BE641" s="200">
        <f>IF(N641="základní",J641,0)</f>
        <v>0</v>
      </c>
      <c r="BF641" s="200">
        <f>IF(N641="snížená",J641,0)</f>
        <v>0</v>
      </c>
      <c r="BG641" s="200">
        <f>IF(N641="zákl. přenesená",J641,0)</f>
        <v>0</v>
      </c>
      <c r="BH641" s="200">
        <f>IF(N641="sníž. přenesená",J641,0)</f>
        <v>0</v>
      </c>
      <c r="BI641" s="200">
        <f>IF(N641="nulová",J641,0)</f>
        <v>0</v>
      </c>
      <c r="BJ641" s="17" t="s">
        <v>86</v>
      </c>
      <c r="BK641" s="200">
        <f>ROUND(I641*H641,2)</f>
        <v>0</v>
      </c>
      <c r="BL641" s="17" t="s">
        <v>256</v>
      </c>
      <c r="BM641" s="199" t="s">
        <v>1421</v>
      </c>
    </row>
    <row r="642" spans="1:65" s="13" customFormat="1" ht="11.25">
      <c r="B642" s="201"/>
      <c r="C642" s="202"/>
      <c r="D642" s="203" t="s">
        <v>171</v>
      </c>
      <c r="E642" s="204" t="s">
        <v>1</v>
      </c>
      <c r="F642" s="205" t="s">
        <v>1650</v>
      </c>
      <c r="G642" s="202"/>
      <c r="H642" s="206">
        <v>1939.94</v>
      </c>
      <c r="I642" s="207"/>
      <c r="J642" s="202"/>
      <c r="K642" s="202"/>
      <c r="L642" s="208"/>
      <c r="M642" s="209"/>
      <c r="N642" s="210"/>
      <c r="O642" s="210"/>
      <c r="P642" s="210"/>
      <c r="Q642" s="210"/>
      <c r="R642" s="210"/>
      <c r="S642" s="210"/>
      <c r="T642" s="211"/>
      <c r="AT642" s="212" t="s">
        <v>171</v>
      </c>
      <c r="AU642" s="212" t="s">
        <v>88</v>
      </c>
      <c r="AV642" s="13" t="s">
        <v>88</v>
      </c>
      <c r="AW642" s="13" t="s">
        <v>34</v>
      </c>
      <c r="AX642" s="13" t="s">
        <v>86</v>
      </c>
      <c r="AY642" s="212" t="s">
        <v>163</v>
      </c>
    </row>
    <row r="643" spans="1:65" s="12" customFormat="1" ht="22.9" customHeight="1">
      <c r="B643" s="171"/>
      <c r="C643" s="172"/>
      <c r="D643" s="173" t="s">
        <v>77</v>
      </c>
      <c r="E643" s="185" t="s">
        <v>1423</v>
      </c>
      <c r="F643" s="185" t="s">
        <v>1424</v>
      </c>
      <c r="G643" s="172"/>
      <c r="H643" s="172"/>
      <c r="I643" s="175"/>
      <c r="J643" s="186">
        <f>BK643</f>
        <v>0</v>
      </c>
      <c r="K643" s="172"/>
      <c r="L643" s="177"/>
      <c r="M643" s="178"/>
      <c r="N643" s="179"/>
      <c r="O643" s="179"/>
      <c r="P643" s="180">
        <f>SUM(P644:P647)</f>
        <v>0</v>
      </c>
      <c r="Q643" s="179"/>
      <c r="R643" s="180">
        <f>SUM(R644:R647)</f>
        <v>5.0192999999999995E-2</v>
      </c>
      <c r="S643" s="179"/>
      <c r="T643" s="181">
        <f>SUM(T644:T647)</f>
        <v>0</v>
      </c>
      <c r="AR643" s="182" t="s">
        <v>88</v>
      </c>
      <c r="AT643" s="183" t="s">
        <v>77</v>
      </c>
      <c r="AU643" s="183" t="s">
        <v>86</v>
      </c>
      <c r="AY643" s="182" t="s">
        <v>163</v>
      </c>
      <c r="BK643" s="184">
        <f>SUM(BK644:BK647)</f>
        <v>0</v>
      </c>
    </row>
    <row r="644" spans="1:65" s="2" customFormat="1" ht="24.2" customHeight="1">
      <c r="A644" s="34"/>
      <c r="B644" s="35"/>
      <c r="C644" s="187" t="s">
        <v>1651</v>
      </c>
      <c r="D644" s="187" t="s">
        <v>165</v>
      </c>
      <c r="E644" s="188" t="s">
        <v>1426</v>
      </c>
      <c r="F644" s="189" t="s">
        <v>1427</v>
      </c>
      <c r="G644" s="190" t="s">
        <v>168</v>
      </c>
      <c r="H644" s="191">
        <v>38.61</v>
      </c>
      <c r="I644" s="192"/>
      <c r="J644" s="193">
        <f>ROUND(I644*H644,2)</f>
        <v>0</v>
      </c>
      <c r="K644" s="194"/>
      <c r="L644" s="39"/>
      <c r="M644" s="195" t="s">
        <v>1</v>
      </c>
      <c r="N644" s="196" t="s">
        <v>43</v>
      </c>
      <c r="O644" s="71"/>
      <c r="P644" s="197">
        <f>O644*H644</f>
        <v>0</v>
      </c>
      <c r="Q644" s="197">
        <v>0</v>
      </c>
      <c r="R644" s="197">
        <f>Q644*H644</f>
        <v>0</v>
      </c>
      <c r="S644" s="197">
        <v>0</v>
      </c>
      <c r="T644" s="198">
        <f>S644*H644</f>
        <v>0</v>
      </c>
      <c r="U644" s="34"/>
      <c r="V644" s="34"/>
      <c r="W644" s="34"/>
      <c r="X644" s="34"/>
      <c r="Y644" s="34"/>
      <c r="Z644" s="34"/>
      <c r="AA644" s="34"/>
      <c r="AB644" s="34"/>
      <c r="AC644" s="34"/>
      <c r="AD644" s="34"/>
      <c r="AE644" s="34"/>
      <c r="AR644" s="199" t="s">
        <v>256</v>
      </c>
      <c r="AT644" s="199" t="s">
        <v>165</v>
      </c>
      <c r="AU644" s="199" t="s">
        <v>88</v>
      </c>
      <c r="AY644" s="17" t="s">
        <v>163</v>
      </c>
      <c r="BE644" s="200">
        <f>IF(N644="základní",J644,0)</f>
        <v>0</v>
      </c>
      <c r="BF644" s="200">
        <f>IF(N644="snížená",J644,0)</f>
        <v>0</v>
      </c>
      <c r="BG644" s="200">
        <f>IF(N644="zákl. přenesená",J644,0)</f>
        <v>0</v>
      </c>
      <c r="BH644" s="200">
        <f>IF(N644="sníž. přenesená",J644,0)</f>
        <v>0</v>
      </c>
      <c r="BI644" s="200">
        <f>IF(N644="nulová",J644,0)</f>
        <v>0</v>
      </c>
      <c r="BJ644" s="17" t="s">
        <v>86</v>
      </c>
      <c r="BK644" s="200">
        <f>ROUND(I644*H644,2)</f>
        <v>0</v>
      </c>
      <c r="BL644" s="17" t="s">
        <v>256</v>
      </c>
      <c r="BM644" s="199" t="s">
        <v>1428</v>
      </c>
    </row>
    <row r="645" spans="1:65" s="13" customFormat="1" ht="11.25">
      <c r="B645" s="201"/>
      <c r="C645" s="202"/>
      <c r="D645" s="203" t="s">
        <v>171</v>
      </c>
      <c r="E645" s="204" t="s">
        <v>1</v>
      </c>
      <c r="F645" s="205" t="s">
        <v>1652</v>
      </c>
      <c r="G645" s="202"/>
      <c r="H645" s="206">
        <v>38.61</v>
      </c>
      <c r="I645" s="207"/>
      <c r="J645" s="202"/>
      <c r="K645" s="202"/>
      <c r="L645" s="208"/>
      <c r="M645" s="209"/>
      <c r="N645" s="210"/>
      <c r="O645" s="210"/>
      <c r="P645" s="210"/>
      <c r="Q645" s="210"/>
      <c r="R645" s="210"/>
      <c r="S645" s="210"/>
      <c r="T645" s="211"/>
      <c r="AT645" s="212" t="s">
        <v>171</v>
      </c>
      <c r="AU645" s="212" t="s">
        <v>88</v>
      </c>
      <c r="AV645" s="13" t="s">
        <v>88</v>
      </c>
      <c r="AW645" s="13" t="s">
        <v>34</v>
      </c>
      <c r="AX645" s="13" t="s">
        <v>86</v>
      </c>
      <c r="AY645" s="212" t="s">
        <v>163</v>
      </c>
    </row>
    <row r="646" spans="1:65" s="2" customFormat="1" ht="16.5" customHeight="1">
      <c r="A646" s="34"/>
      <c r="B646" s="35"/>
      <c r="C646" s="213" t="s">
        <v>1653</v>
      </c>
      <c r="D646" s="213" t="s">
        <v>186</v>
      </c>
      <c r="E646" s="214" t="s">
        <v>1430</v>
      </c>
      <c r="F646" s="215" t="s">
        <v>1431</v>
      </c>
      <c r="G646" s="216" t="s">
        <v>168</v>
      </c>
      <c r="H646" s="217">
        <v>38.61</v>
      </c>
      <c r="I646" s="218"/>
      <c r="J646" s="219">
        <f>ROUND(I646*H646,2)</f>
        <v>0</v>
      </c>
      <c r="K646" s="220"/>
      <c r="L646" s="221"/>
      <c r="M646" s="222" t="s">
        <v>1</v>
      </c>
      <c r="N646" s="223" t="s">
        <v>43</v>
      </c>
      <c r="O646" s="71"/>
      <c r="P646" s="197">
        <f>O646*H646</f>
        <v>0</v>
      </c>
      <c r="Q646" s="197">
        <v>1.2999999999999999E-3</v>
      </c>
      <c r="R646" s="197">
        <f>Q646*H646</f>
        <v>5.0192999999999995E-2</v>
      </c>
      <c r="S646" s="197">
        <v>0</v>
      </c>
      <c r="T646" s="198">
        <f>S646*H646</f>
        <v>0</v>
      </c>
      <c r="U646" s="34"/>
      <c r="V646" s="34"/>
      <c r="W646" s="34"/>
      <c r="X646" s="34"/>
      <c r="Y646" s="34"/>
      <c r="Z646" s="34"/>
      <c r="AA646" s="34"/>
      <c r="AB646" s="34"/>
      <c r="AC646" s="34"/>
      <c r="AD646" s="34"/>
      <c r="AE646" s="34"/>
      <c r="AR646" s="199" t="s">
        <v>366</v>
      </c>
      <c r="AT646" s="199" t="s">
        <v>186</v>
      </c>
      <c r="AU646" s="199" t="s">
        <v>88</v>
      </c>
      <c r="AY646" s="17" t="s">
        <v>163</v>
      </c>
      <c r="BE646" s="200">
        <f>IF(N646="základní",J646,0)</f>
        <v>0</v>
      </c>
      <c r="BF646" s="200">
        <f>IF(N646="snížená",J646,0)</f>
        <v>0</v>
      </c>
      <c r="BG646" s="200">
        <f>IF(N646="zákl. přenesená",J646,0)</f>
        <v>0</v>
      </c>
      <c r="BH646" s="200">
        <f>IF(N646="sníž. přenesená",J646,0)</f>
        <v>0</v>
      </c>
      <c r="BI646" s="200">
        <f>IF(N646="nulová",J646,0)</f>
        <v>0</v>
      </c>
      <c r="BJ646" s="17" t="s">
        <v>86</v>
      </c>
      <c r="BK646" s="200">
        <f>ROUND(I646*H646,2)</f>
        <v>0</v>
      </c>
      <c r="BL646" s="17" t="s">
        <v>256</v>
      </c>
      <c r="BM646" s="199" t="s">
        <v>1432</v>
      </c>
    </row>
    <row r="647" spans="1:65" s="2" customFormat="1" ht="24.2" customHeight="1">
      <c r="A647" s="34"/>
      <c r="B647" s="35"/>
      <c r="C647" s="187" t="s">
        <v>1654</v>
      </c>
      <c r="D647" s="187" t="s">
        <v>165</v>
      </c>
      <c r="E647" s="188" t="s">
        <v>1655</v>
      </c>
      <c r="F647" s="189" t="s">
        <v>1656</v>
      </c>
      <c r="G647" s="190" t="s">
        <v>537</v>
      </c>
      <c r="H647" s="239"/>
      <c r="I647" s="192"/>
      <c r="J647" s="193">
        <f>ROUND(I647*H647,2)</f>
        <v>0</v>
      </c>
      <c r="K647" s="194"/>
      <c r="L647" s="39"/>
      <c r="M647" s="240" t="s">
        <v>1</v>
      </c>
      <c r="N647" s="241" t="s">
        <v>43</v>
      </c>
      <c r="O647" s="242"/>
      <c r="P647" s="243">
        <f>O647*H647</f>
        <v>0</v>
      </c>
      <c r="Q647" s="243">
        <v>0</v>
      </c>
      <c r="R647" s="243">
        <f>Q647*H647</f>
        <v>0</v>
      </c>
      <c r="S647" s="243">
        <v>0</v>
      </c>
      <c r="T647" s="244">
        <f>S647*H647</f>
        <v>0</v>
      </c>
      <c r="U647" s="34"/>
      <c r="V647" s="34"/>
      <c r="W647" s="34"/>
      <c r="X647" s="34"/>
      <c r="Y647" s="34"/>
      <c r="Z647" s="34"/>
      <c r="AA647" s="34"/>
      <c r="AB647" s="34"/>
      <c r="AC647" s="34"/>
      <c r="AD647" s="34"/>
      <c r="AE647" s="34"/>
      <c r="AR647" s="199" t="s">
        <v>256</v>
      </c>
      <c r="AT647" s="199" t="s">
        <v>165</v>
      </c>
      <c r="AU647" s="199" t="s">
        <v>88</v>
      </c>
      <c r="AY647" s="17" t="s">
        <v>163</v>
      </c>
      <c r="BE647" s="200">
        <f>IF(N647="základní",J647,0)</f>
        <v>0</v>
      </c>
      <c r="BF647" s="200">
        <f>IF(N647="snížená",J647,0)</f>
        <v>0</v>
      </c>
      <c r="BG647" s="200">
        <f>IF(N647="zákl. přenesená",J647,0)</f>
        <v>0</v>
      </c>
      <c r="BH647" s="200">
        <f>IF(N647="sníž. přenesená",J647,0)</f>
        <v>0</v>
      </c>
      <c r="BI647" s="200">
        <f>IF(N647="nulová",J647,0)</f>
        <v>0</v>
      </c>
      <c r="BJ647" s="17" t="s">
        <v>86</v>
      </c>
      <c r="BK647" s="200">
        <f>ROUND(I647*H647,2)</f>
        <v>0</v>
      </c>
      <c r="BL647" s="17" t="s">
        <v>256</v>
      </c>
      <c r="BM647" s="199" t="s">
        <v>1657</v>
      </c>
    </row>
    <row r="648" spans="1:65" s="2" customFormat="1" ht="6.95" customHeight="1">
      <c r="A648" s="34"/>
      <c r="B648" s="54"/>
      <c r="C648" s="55"/>
      <c r="D648" s="55"/>
      <c r="E648" s="55"/>
      <c r="F648" s="55"/>
      <c r="G648" s="55"/>
      <c r="H648" s="55"/>
      <c r="I648" s="55"/>
      <c r="J648" s="55"/>
      <c r="K648" s="55"/>
      <c r="L648" s="39"/>
      <c r="M648" s="34"/>
      <c r="O648" s="34"/>
      <c r="P648" s="34"/>
      <c r="Q648" s="34"/>
      <c r="R648" s="34"/>
      <c r="S648" s="34"/>
      <c r="T648" s="34"/>
      <c r="U648" s="34"/>
      <c r="V648" s="34"/>
      <c r="W648" s="34"/>
      <c r="X648" s="34"/>
      <c r="Y648" s="34"/>
      <c r="Z648" s="34"/>
      <c r="AA648" s="34"/>
      <c r="AB648" s="34"/>
      <c r="AC648" s="34"/>
      <c r="AD648" s="34"/>
      <c r="AE648" s="34"/>
    </row>
  </sheetData>
  <sheetProtection algorithmName="SHA-512" hashValue="sp3rysid14t/0zekEDH08IRcMc/6sooJcKeNtwMZ9PNcb+9kQzm0Aedph0iIHJAbpxi5atVLL5keVtho6OMxUQ==" saltValue="VqcHU62V1t8Q5eKh5bvVkjoH40iyvrLDWNm3tI0ZKuWhbBEtMyXuOaMhm185TpQveP3JzJRIWNu58Fix46S9cQ==" spinCount="100000" sheet="1" objects="1" scenarios="1" formatColumns="0" formatRows="0" autoFilter="0"/>
  <autoFilter ref="C143:K647"/>
  <mergeCells count="9">
    <mergeCell ref="E87:H87"/>
    <mergeCell ref="E134:H134"/>
    <mergeCell ref="E136:H136"/>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94</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1658</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114</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ROUND(J130,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ROUND((SUM(BE130:BE257)),  2)</f>
        <v>0</v>
      </c>
      <c r="G33" s="34"/>
      <c r="H33" s="34"/>
      <c r="I33" s="124">
        <v>0.21</v>
      </c>
      <c r="J33" s="123">
        <f>ROUND(((SUM(BE130:BE257))*I33),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ROUND((SUM(BF130:BF257)),  2)</f>
        <v>0</v>
      </c>
      <c r="G34" s="34"/>
      <c r="H34" s="34"/>
      <c r="I34" s="124">
        <v>0.15</v>
      </c>
      <c r="J34" s="123">
        <f>ROUND(((SUM(BF130:BF257))*I34),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ROUND((SUM(BG130:BG257)),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ROUND((SUM(BH130:BH257)),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ROUND((SUM(BI130:BI257)),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003 - Stavební část 1PP</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J130</f>
        <v>0</v>
      </c>
      <c r="K96" s="36"/>
      <c r="L96" s="51"/>
      <c r="S96" s="34"/>
      <c r="T96" s="34"/>
      <c r="U96" s="34"/>
      <c r="V96" s="34"/>
      <c r="W96" s="34"/>
      <c r="X96" s="34"/>
      <c r="Y96" s="34"/>
      <c r="Z96" s="34"/>
      <c r="AA96" s="34"/>
      <c r="AB96" s="34"/>
      <c r="AC96" s="34"/>
      <c r="AD96" s="34"/>
      <c r="AE96" s="34"/>
      <c r="AU96" s="17" t="s">
        <v>120</v>
      </c>
    </row>
    <row r="97" spans="1:31" s="9" customFormat="1" ht="24.95" customHeight="1">
      <c r="B97" s="147"/>
      <c r="C97" s="148"/>
      <c r="D97" s="149" t="s">
        <v>121</v>
      </c>
      <c r="E97" s="150"/>
      <c r="F97" s="150"/>
      <c r="G97" s="150"/>
      <c r="H97" s="150"/>
      <c r="I97" s="150"/>
      <c r="J97" s="151">
        <f>J131</f>
        <v>0</v>
      </c>
      <c r="K97" s="148"/>
      <c r="L97" s="152"/>
    </row>
    <row r="98" spans="1:31" s="10" customFormat="1" ht="19.899999999999999" customHeight="1">
      <c r="B98" s="153"/>
      <c r="C98" s="154"/>
      <c r="D98" s="155" t="s">
        <v>124</v>
      </c>
      <c r="E98" s="156"/>
      <c r="F98" s="156"/>
      <c r="G98" s="156"/>
      <c r="H98" s="156"/>
      <c r="I98" s="156"/>
      <c r="J98" s="157">
        <f>J132</f>
        <v>0</v>
      </c>
      <c r="K98" s="154"/>
      <c r="L98" s="158"/>
    </row>
    <row r="99" spans="1:31" s="10" customFormat="1" ht="19.899999999999999" customHeight="1">
      <c r="B99" s="153"/>
      <c r="C99" s="154"/>
      <c r="D99" s="155" t="s">
        <v>125</v>
      </c>
      <c r="E99" s="156"/>
      <c r="F99" s="156"/>
      <c r="G99" s="156"/>
      <c r="H99" s="156"/>
      <c r="I99" s="156"/>
      <c r="J99" s="157">
        <f>J160</f>
        <v>0</v>
      </c>
      <c r="K99" s="154"/>
      <c r="L99" s="158"/>
    </row>
    <row r="100" spans="1:31" s="10" customFormat="1" ht="19.899999999999999" customHeight="1">
      <c r="B100" s="153"/>
      <c r="C100" s="154"/>
      <c r="D100" s="155" t="s">
        <v>126</v>
      </c>
      <c r="E100" s="156"/>
      <c r="F100" s="156"/>
      <c r="G100" s="156"/>
      <c r="H100" s="156"/>
      <c r="I100" s="156"/>
      <c r="J100" s="157">
        <f>J178</f>
        <v>0</v>
      </c>
      <c r="K100" s="154"/>
      <c r="L100" s="158"/>
    </row>
    <row r="101" spans="1:31" s="10" customFormat="1" ht="19.899999999999999" customHeight="1">
      <c r="B101" s="153"/>
      <c r="C101" s="154"/>
      <c r="D101" s="155" t="s">
        <v>127</v>
      </c>
      <c r="E101" s="156"/>
      <c r="F101" s="156"/>
      <c r="G101" s="156"/>
      <c r="H101" s="156"/>
      <c r="I101" s="156"/>
      <c r="J101" s="157">
        <f>J191</f>
        <v>0</v>
      </c>
      <c r="K101" s="154"/>
      <c r="L101" s="158"/>
    </row>
    <row r="102" spans="1:31" s="9" customFormat="1" ht="24.95" customHeight="1">
      <c r="B102" s="147"/>
      <c r="C102" s="148"/>
      <c r="D102" s="149" t="s">
        <v>128</v>
      </c>
      <c r="E102" s="150"/>
      <c r="F102" s="150"/>
      <c r="G102" s="150"/>
      <c r="H102" s="150"/>
      <c r="I102" s="150"/>
      <c r="J102" s="151">
        <f>J193</f>
        <v>0</v>
      </c>
      <c r="K102" s="148"/>
      <c r="L102" s="152"/>
    </row>
    <row r="103" spans="1:31" s="10" customFormat="1" ht="19.899999999999999" customHeight="1">
      <c r="B103" s="153"/>
      <c r="C103" s="154"/>
      <c r="D103" s="155" t="s">
        <v>135</v>
      </c>
      <c r="E103" s="156"/>
      <c r="F103" s="156"/>
      <c r="G103" s="156"/>
      <c r="H103" s="156"/>
      <c r="I103" s="156"/>
      <c r="J103" s="157">
        <f>J194</f>
        <v>0</v>
      </c>
      <c r="K103" s="154"/>
      <c r="L103" s="158"/>
    </row>
    <row r="104" spans="1:31" s="10" customFormat="1" ht="19.899999999999999" customHeight="1">
      <c r="B104" s="153"/>
      <c r="C104" s="154"/>
      <c r="D104" s="155" t="s">
        <v>130</v>
      </c>
      <c r="E104" s="156"/>
      <c r="F104" s="156"/>
      <c r="G104" s="156"/>
      <c r="H104" s="156"/>
      <c r="I104" s="156"/>
      <c r="J104" s="157">
        <f>J199</f>
        <v>0</v>
      </c>
      <c r="K104" s="154"/>
      <c r="L104" s="158"/>
    </row>
    <row r="105" spans="1:31" s="10" customFormat="1" ht="19.899999999999999" customHeight="1">
      <c r="B105" s="153"/>
      <c r="C105" s="154"/>
      <c r="D105" s="155" t="s">
        <v>131</v>
      </c>
      <c r="E105" s="156"/>
      <c r="F105" s="156"/>
      <c r="G105" s="156"/>
      <c r="H105" s="156"/>
      <c r="I105" s="156"/>
      <c r="J105" s="157">
        <f>J205</f>
        <v>0</v>
      </c>
      <c r="K105" s="154"/>
      <c r="L105" s="158"/>
    </row>
    <row r="106" spans="1:31" s="10" customFormat="1" ht="19.899999999999999" customHeight="1">
      <c r="B106" s="153"/>
      <c r="C106" s="154"/>
      <c r="D106" s="155" t="s">
        <v>134</v>
      </c>
      <c r="E106" s="156"/>
      <c r="F106" s="156"/>
      <c r="G106" s="156"/>
      <c r="H106" s="156"/>
      <c r="I106" s="156"/>
      <c r="J106" s="157">
        <f>J211</f>
        <v>0</v>
      </c>
      <c r="K106" s="154"/>
      <c r="L106" s="158"/>
    </row>
    <row r="107" spans="1:31" s="10" customFormat="1" ht="19.899999999999999" customHeight="1">
      <c r="B107" s="153"/>
      <c r="C107" s="154"/>
      <c r="D107" s="155" t="s">
        <v>141</v>
      </c>
      <c r="E107" s="156"/>
      <c r="F107" s="156"/>
      <c r="G107" s="156"/>
      <c r="H107" s="156"/>
      <c r="I107" s="156"/>
      <c r="J107" s="157">
        <f>J222</f>
        <v>0</v>
      </c>
      <c r="K107" s="154"/>
      <c r="L107" s="158"/>
    </row>
    <row r="108" spans="1:31" s="10" customFormat="1" ht="19.899999999999999" customHeight="1">
      <c r="B108" s="153"/>
      <c r="C108" s="154"/>
      <c r="D108" s="155" t="s">
        <v>142</v>
      </c>
      <c r="E108" s="156"/>
      <c r="F108" s="156"/>
      <c r="G108" s="156"/>
      <c r="H108" s="156"/>
      <c r="I108" s="156"/>
      <c r="J108" s="157">
        <f>J232</f>
        <v>0</v>
      </c>
      <c r="K108" s="154"/>
      <c r="L108" s="158"/>
    </row>
    <row r="109" spans="1:31" s="10" customFormat="1" ht="19.899999999999999" customHeight="1">
      <c r="B109" s="153"/>
      <c r="C109" s="154"/>
      <c r="D109" s="155" t="s">
        <v>145</v>
      </c>
      <c r="E109" s="156"/>
      <c r="F109" s="156"/>
      <c r="G109" s="156"/>
      <c r="H109" s="156"/>
      <c r="I109" s="156"/>
      <c r="J109" s="157">
        <f>J248</f>
        <v>0</v>
      </c>
      <c r="K109" s="154"/>
      <c r="L109" s="158"/>
    </row>
    <row r="110" spans="1:31" s="10" customFormat="1" ht="19.899999999999999" customHeight="1">
      <c r="B110" s="153"/>
      <c r="C110" s="154"/>
      <c r="D110" s="155" t="s">
        <v>146</v>
      </c>
      <c r="E110" s="156"/>
      <c r="F110" s="156"/>
      <c r="G110" s="156"/>
      <c r="H110" s="156"/>
      <c r="I110" s="156"/>
      <c r="J110" s="157">
        <f>J251</f>
        <v>0</v>
      </c>
      <c r="K110" s="154"/>
      <c r="L110" s="158"/>
    </row>
    <row r="111" spans="1:31" s="2" customFormat="1" ht="21.7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54"/>
      <c r="C112" s="55"/>
      <c r="D112" s="55"/>
      <c r="E112" s="55"/>
      <c r="F112" s="55"/>
      <c r="G112" s="55"/>
      <c r="H112" s="55"/>
      <c r="I112" s="55"/>
      <c r="J112" s="55"/>
      <c r="K112" s="55"/>
      <c r="L112" s="51"/>
      <c r="S112" s="34"/>
      <c r="T112" s="34"/>
      <c r="U112" s="34"/>
      <c r="V112" s="34"/>
      <c r="W112" s="34"/>
      <c r="X112" s="34"/>
      <c r="Y112" s="34"/>
      <c r="Z112" s="34"/>
      <c r="AA112" s="34"/>
      <c r="AB112" s="34"/>
      <c r="AC112" s="34"/>
      <c r="AD112" s="34"/>
      <c r="AE112" s="34"/>
    </row>
    <row r="116" spans="1:31" s="2" customFormat="1" ht="6.95" customHeight="1">
      <c r="A116" s="34"/>
      <c r="B116" s="56"/>
      <c r="C116" s="57"/>
      <c r="D116" s="57"/>
      <c r="E116" s="57"/>
      <c r="F116" s="57"/>
      <c r="G116" s="57"/>
      <c r="H116" s="57"/>
      <c r="I116" s="57"/>
      <c r="J116" s="57"/>
      <c r="K116" s="57"/>
      <c r="L116" s="51"/>
      <c r="S116" s="34"/>
      <c r="T116" s="34"/>
      <c r="U116" s="34"/>
      <c r="V116" s="34"/>
      <c r="W116" s="34"/>
      <c r="X116" s="34"/>
      <c r="Y116" s="34"/>
      <c r="Z116" s="34"/>
      <c r="AA116" s="34"/>
      <c r="AB116" s="34"/>
      <c r="AC116" s="34"/>
      <c r="AD116" s="34"/>
      <c r="AE116" s="34"/>
    </row>
    <row r="117" spans="1:31" s="2" customFormat="1" ht="24.95" customHeight="1">
      <c r="A117" s="34"/>
      <c r="B117" s="35"/>
      <c r="C117" s="23" t="s">
        <v>148</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31"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31" s="2" customFormat="1" ht="12" customHeight="1">
      <c r="A119" s="34"/>
      <c r="B119" s="35"/>
      <c r="C119" s="29" t="s">
        <v>16</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31" s="2" customFormat="1" ht="16.5" customHeight="1">
      <c r="A120" s="34"/>
      <c r="B120" s="35"/>
      <c r="C120" s="36"/>
      <c r="D120" s="36"/>
      <c r="E120" s="307" t="str">
        <f>E7</f>
        <v>Praha Vršovice st.6 - oprava</v>
      </c>
      <c r="F120" s="308"/>
      <c r="G120" s="308"/>
      <c r="H120" s="308"/>
      <c r="I120" s="36"/>
      <c r="J120" s="36"/>
      <c r="K120" s="36"/>
      <c r="L120" s="51"/>
      <c r="S120" s="34"/>
      <c r="T120" s="34"/>
      <c r="U120" s="34"/>
      <c r="V120" s="34"/>
      <c r="W120" s="34"/>
      <c r="X120" s="34"/>
      <c r="Y120" s="34"/>
      <c r="Z120" s="34"/>
      <c r="AA120" s="34"/>
      <c r="AB120" s="34"/>
      <c r="AC120" s="34"/>
      <c r="AD120" s="34"/>
      <c r="AE120" s="34"/>
    </row>
    <row r="121" spans="1:31" s="2" customFormat="1" ht="12" customHeight="1">
      <c r="A121" s="34"/>
      <c r="B121" s="35"/>
      <c r="C121" s="29" t="s">
        <v>112</v>
      </c>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31" s="2" customFormat="1" ht="16.5" customHeight="1">
      <c r="A122" s="34"/>
      <c r="B122" s="35"/>
      <c r="C122" s="36"/>
      <c r="D122" s="36"/>
      <c r="E122" s="259" t="str">
        <f>E9</f>
        <v>003 - Stavební část 1PP</v>
      </c>
      <c r="F122" s="309"/>
      <c r="G122" s="309"/>
      <c r="H122" s="309"/>
      <c r="I122" s="36"/>
      <c r="J122" s="36"/>
      <c r="K122" s="36"/>
      <c r="L122" s="51"/>
      <c r="S122" s="34"/>
      <c r="T122" s="34"/>
      <c r="U122" s="34"/>
      <c r="V122" s="34"/>
      <c r="W122" s="34"/>
      <c r="X122" s="34"/>
      <c r="Y122" s="34"/>
      <c r="Z122" s="34"/>
      <c r="AA122" s="34"/>
      <c r="AB122" s="34"/>
      <c r="AC122" s="34"/>
      <c r="AD122" s="34"/>
      <c r="AE122" s="34"/>
    </row>
    <row r="123" spans="1:31" s="2" customFormat="1" ht="6.9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31" s="2" customFormat="1" ht="12" customHeight="1">
      <c r="A124" s="34"/>
      <c r="B124" s="35"/>
      <c r="C124" s="29" t="s">
        <v>20</v>
      </c>
      <c r="D124" s="36"/>
      <c r="E124" s="36"/>
      <c r="F124" s="27" t="str">
        <f>F12</f>
        <v>Praha Vršovice</v>
      </c>
      <c r="G124" s="36"/>
      <c r="H124" s="36"/>
      <c r="I124" s="29" t="s">
        <v>22</v>
      </c>
      <c r="J124" s="66" t="str">
        <f>IF(J12="","",J12)</f>
        <v>30. 1. 2022</v>
      </c>
      <c r="K124" s="36"/>
      <c r="L124" s="51"/>
      <c r="S124" s="34"/>
      <c r="T124" s="34"/>
      <c r="U124" s="34"/>
      <c r="V124" s="34"/>
      <c r="W124" s="34"/>
      <c r="X124" s="34"/>
      <c r="Y124" s="34"/>
      <c r="Z124" s="34"/>
      <c r="AA124" s="34"/>
      <c r="AB124" s="34"/>
      <c r="AC124" s="34"/>
      <c r="AD124" s="34"/>
      <c r="AE124" s="34"/>
    </row>
    <row r="125" spans="1:31" s="2" customFormat="1" ht="6.95" customHeight="1">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31" s="2" customFormat="1" ht="15.2" customHeight="1">
      <c r="A126" s="34"/>
      <c r="B126" s="35"/>
      <c r="C126" s="29" t="s">
        <v>24</v>
      </c>
      <c r="D126" s="36"/>
      <c r="E126" s="36"/>
      <c r="F126" s="27" t="str">
        <f>E15</f>
        <v>Správa železnic, státní organizace</v>
      </c>
      <c r="G126" s="36"/>
      <c r="H126" s="36"/>
      <c r="I126" s="29" t="s">
        <v>32</v>
      </c>
      <c r="J126" s="32" t="str">
        <f>E21</f>
        <v xml:space="preserve"> </v>
      </c>
      <c r="K126" s="36"/>
      <c r="L126" s="51"/>
      <c r="S126" s="34"/>
      <c r="T126" s="34"/>
      <c r="U126" s="34"/>
      <c r="V126" s="34"/>
      <c r="W126" s="34"/>
      <c r="X126" s="34"/>
      <c r="Y126" s="34"/>
      <c r="Z126" s="34"/>
      <c r="AA126" s="34"/>
      <c r="AB126" s="34"/>
      <c r="AC126" s="34"/>
      <c r="AD126" s="34"/>
      <c r="AE126" s="34"/>
    </row>
    <row r="127" spans="1:31" s="2" customFormat="1" ht="15.2" customHeight="1">
      <c r="A127" s="34"/>
      <c r="B127" s="35"/>
      <c r="C127" s="29" t="s">
        <v>30</v>
      </c>
      <c r="D127" s="36"/>
      <c r="E127" s="36"/>
      <c r="F127" s="27" t="str">
        <f>IF(E18="","",E18)</f>
        <v>Vyplň údaj</v>
      </c>
      <c r="G127" s="36"/>
      <c r="H127" s="36"/>
      <c r="I127" s="29" t="s">
        <v>35</v>
      </c>
      <c r="J127" s="32" t="str">
        <f>E24</f>
        <v>L. Ulrich, DiS</v>
      </c>
      <c r="K127" s="36"/>
      <c r="L127" s="51"/>
      <c r="S127" s="34"/>
      <c r="T127" s="34"/>
      <c r="U127" s="34"/>
      <c r="V127" s="34"/>
      <c r="W127" s="34"/>
      <c r="X127" s="34"/>
      <c r="Y127" s="34"/>
      <c r="Z127" s="34"/>
      <c r="AA127" s="34"/>
      <c r="AB127" s="34"/>
      <c r="AC127" s="34"/>
      <c r="AD127" s="34"/>
      <c r="AE127" s="34"/>
    </row>
    <row r="128" spans="1:31" s="2" customFormat="1" ht="10.35" customHeight="1">
      <c r="A128" s="34"/>
      <c r="B128" s="35"/>
      <c r="C128" s="36"/>
      <c r="D128" s="36"/>
      <c r="E128" s="36"/>
      <c r="F128" s="36"/>
      <c r="G128" s="36"/>
      <c r="H128" s="36"/>
      <c r="I128" s="36"/>
      <c r="J128" s="36"/>
      <c r="K128" s="36"/>
      <c r="L128" s="51"/>
      <c r="S128" s="34"/>
      <c r="T128" s="34"/>
      <c r="U128" s="34"/>
      <c r="V128" s="34"/>
      <c r="W128" s="34"/>
      <c r="X128" s="34"/>
      <c r="Y128" s="34"/>
      <c r="Z128" s="34"/>
      <c r="AA128" s="34"/>
      <c r="AB128" s="34"/>
      <c r="AC128" s="34"/>
      <c r="AD128" s="34"/>
      <c r="AE128" s="34"/>
    </row>
    <row r="129" spans="1:65" s="11" customFormat="1" ht="29.25" customHeight="1">
      <c r="A129" s="159"/>
      <c r="B129" s="160"/>
      <c r="C129" s="161" t="s">
        <v>149</v>
      </c>
      <c r="D129" s="162" t="s">
        <v>63</v>
      </c>
      <c r="E129" s="162" t="s">
        <v>59</v>
      </c>
      <c r="F129" s="162" t="s">
        <v>60</v>
      </c>
      <c r="G129" s="162" t="s">
        <v>150</v>
      </c>
      <c r="H129" s="162" t="s">
        <v>151</v>
      </c>
      <c r="I129" s="162" t="s">
        <v>152</v>
      </c>
      <c r="J129" s="163" t="s">
        <v>118</v>
      </c>
      <c r="K129" s="164" t="s">
        <v>153</v>
      </c>
      <c r="L129" s="165"/>
      <c r="M129" s="75" t="s">
        <v>1</v>
      </c>
      <c r="N129" s="76" t="s">
        <v>42</v>
      </c>
      <c r="O129" s="76" t="s">
        <v>154</v>
      </c>
      <c r="P129" s="76" t="s">
        <v>155</v>
      </c>
      <c r="Q129" s="76" t="s">
        <v>156</v>
      </c>
      <c r="R129" s="76" t="s">
        <v>157</v>
      </c>
      <c r="S129" s="76" t="s">
        <v>158</v>
      </c>
      <c r="T129" s="77" t="s">
        <v>159</v>
      </c>
      <c r="U129" s="159"/>
      <c r="V129" s="159"/>
      <c r="W129" s="159"/>
      <c r="X129" s="159"/>
      <c r="Y129" s="159"/>
      <c r="Z129" s="159"/>
      <c r="AA129" s="159"/>
      <c r="AB129" s="159"/>
      <c r="AC129" s="159"/>
      <c r="AD129" s="159"/>
      <c r="AE129" s="159"/>
    </row>
    <row r="130" spans="1:65" s="2" customFormat="1" ht="22.9" customHeight="1">
      <c r="A130" s="34"/>
      <c r="B130" s="35"/>
      <c r="C130" s="82" t="s">
        <v>160</v>
      </c>
      <c r="D130" s="36"/>
      <c r="E130" s="36"/>
      <c r="F130" s="36"/>
      <c r="G130" s="36"/>
      <c r="H130" s="36"/>
      <c r="I130" s="36"/>
      <c r="J130" s="166">
        <f>BK130</f>
        <v>0</v>
      </c>
      <c r="K130" s="36"/>
      <c r="L130" s="39"/>
      <c r="M130" s="78"/>
      <c r="N130" s="167"/>
      <c r="O130" s="79"/>
      <c r="P130" s="168">
        <f>P131+P193</f>
        <v>0</v>
      </c>
      <c r="Q130" s="79"/>
      <c r="R130" s="168">
        <f>R131+R193</f>
        <v>43.477387500000006</v>
      </c>
      <c r="S130" s="79"/>
      <c r="T130" s="169">
        <f>T131+T193</f>
        <v>32.081342399999997</v>
      </c>
      <c r="U130" s="34"/>
      <c r="V130" s="34"/>
      <c r="W130" s="34"/>
      <c r="X130" s="34"/>
      <c r="Y130" s="34"/>
      <c r="Z130" s="34"/>
      <c r="AA130" s="34"/>
      <c r="AB130" s="34"/>
      <c r="AC130" s="34"/>
      <c r="AD130" s="34"/>
      <c r="AE130" s="34"/>
      <c r="AT130" s="17" t="s">
        <v>77</v>
      </c>
      <c r="AU130" s="17" t="s">
        <v>120</v>
      </c>
      <c r="BK130" s="170">
        <f>BK131+BK193</f>
        <v>0</v>
      </c>
    </row>
    <row r="131" spans="1:65" s="12" customFormat="1" ht="25.9" customHeight="1">
      <c r="B131" s="171"/>
      <c r="C131" s="172"/>
      <c r="D131" s="173" t="s">
        <v>77</v>
      </c>
      <c r="E131" s="174" t="s">
        <v>161</v>
      </c>
      <c r="F131" s="174" t="s">
        <v>162</v>
      </c>
      <c r="G131" s="172"/>
      <c r="H131" s="172"/>
      <c r="I131" s="175"/>
      <c r="J131" s="176">
        <f>BK131</f>
        <v>0</v>
      </c>
      <c r="K131" s="172"/>
      <c r="L131" s="177"/>
      <c r="M131" s="178"/>
      <c r="N131" s="179"/>
      <c r="O131" s="179"/>
      <c r="P131" s="180">
        <f>P132+P160+P178+P191</f>
        <v>0</v>
      </c>
      <c r="Q131" s="179"/>
      <c r="R131" s="180">
        <f>R132+R160+R178+R191</f>
        <v>34.219512900000005</v>
      </c>
      <c r="S131" s="179"/>
      <c r="T131" s="181">
        <f>T132+T160+T178+T191</f>
        <v>24.057549999999999</v>
      </c>
      <c r="AR131" s="182" t="s">
        <v>86</v>
      </c>
      <c r="AT131" s="183" t="s">
        <v>77</v>
      </c>
      <c r="AU131" s="183" t="s">
        <v>78</v>
      </c>
      <c r="AY131" s="182" t="s">
        <v>163</v>
      </c>
      <c r="BK131" s="184">
        <f>BK132+BK160+BK178+BK191</f>
        <v>0</v>
      </c>
    </row>
    <row r="132" spans="1:65" s="12" customFormat="1" ht="22.9" customHeight="1">
      <c r="B132" s="171"/>
      <c r="C132" s="172"/>
      <c r="D132" s="173" t="s">
        <v>77</v>
      </c>
      <c r="E132" s="185" t="s">
        <v>193</v>
      </c>
      <c r="F132" s="185" t="s">
        <v>262</v>
      </c>
      <c r="G132" s="172"/>
      <c r="H132" s="172"/>
      <c r="I132" s="175"/>
      <c r="J132" s="186">
        <f>BK132</f>
        <v>0</v>
      </c>
      <c r="K132" s="172"/>
      <c r="L132" s="177"/>
      <c r="M132" s="178"/>
      <c r="N132" s="179"/>
      <c r="O132" s="179"/>
      <c r="P132" s="180">
        <f>SUM(P133:P159)</f>
        <v>0</v>
      </c>
      <c r="Q132" s="179"/>
      <c r="R132" s="180">
        <f>SUM(R133:R159)</f>
        <v>34.184411400000002</v>
      </c>
      <c r="S132" s="179"/>
      <c r="T132" s="181">
        <f>SUM(T133:T159)</f>
        <v>0</v>
      </c>
      <c r="AR132" s="182" t="s">
        <v>86</v>
      </c>
      <c r="AT132" s="183" t="s">
        <v>77</v>
      </c>
      <c r="AU132" s="183" t="s">
        <v>86</v>
      </c>
      <c r="AY132" s="182" t="s">
        <v>163</v>
      </c>
      <c r="BK132" s="184">
        <f>SUM(BK133:BK159)</f>
        <v>0</v>
      </c>
    </row>
    <row r="133" spans="1:65" s="2" customFormat="1" ht="24.2" customHeight="1">
      <c r="A133" s="34"/>
      <c r="B133" s="35"/>
      <c r="C133" s="187" t="s">
        <v>86</v>
      </c>
      <c r="D133" s="187" t="s">
        <v>165</v>
      </c>
      <c r="E133" s="188" t="s">
        <v>264</v>
      </c>
      <c r="F133" s="189" t="s">
        <v>265</v>
      </c>
      <c r="G133" s="190" t="s">
        <v>168</v>
      </c>
      <c r="H133" s="191">
        <v>92.56</v>
      </c>
      <c r="I133" s="192"/>
      <c r="J133" s="193">
        <f>ROUND(I133*H133,2)</f>
        <v>0</v>
      </c>
      <c r="K133" s="194"/>
      <c r="L133" s="39"/>
      <c r="M133" s="195" t="s">
        <v>1</v>
      </c>
      <c r="N133" s="196" t="s">
        <v>43</v>
      </c>
      <c r="O133" s="71"/>
      <c r="P133" s="197">
        <f>O133*H133</f>
        <v>0</v>
      </c>
      <c r="Q133" s="197">
        <v>0</v>
      </c>
      <c r="R133" s="197">
        <f>Q133*H133</f>
        <v>0</v>
      </c>
      <c r="S133" s="197">
        <v>0</v>
      </c>
      <c r="T133" s="198">
        <f>S133*H133</f>
        <v>0</v>
      </c>
      <c r="U133" s="34"/>
      <c r="V133" s="34"/>
      <c r="W133" s="34"/>
      <c r="X133" s="34"/>
      <c r="Y133" s="34"/>
      <c r="Z133" s="34"/>
      <c r="AA133" s="34"/>
      <c r="AB133" s="34"/>
      <c r="AC133" s="34"/>
      <c r="AD133" s="34"/>
      <c r="AE133" s="34"/>
      <c r="AR133" s="199" t="s">
        <v>169</v>
      </c>
      <c r="AT133" s="199" t="s">
        <v>165</v>
      </c>
      <c r="AU133" s="199" t="s">
        <v>88</v>
      </c>
      <c r="AY133" s="17" t="s">
        <v>163</v>
      </c>
      <c r="BE133" s="200">
        <f>IF(N133="základní",J133,0)</f>
        <v>0</v>
      </c>
      <c r="BF133" s="200">
        <f>IF(N133="snížená",J133,0)</f>
        <v>0</v>
      </c>
      <c r="BG133" s="200">
        <f>IF(N133="zákl. přenesená",J133,0)</f>
        <v>0</v>
      </c>
      <c r="BH133" s="200">
        <f>IF(N133="sníž. přenesená",J133,0)</f>
        <v>0</v>
      </c>
      <c r="BI133" s="200">
        <f>IF(N133="nulová",J133,0)</f>
        <v>0</v>
      </c>
      <c r="BJ133" s="17" t="s">
        <v>86</v>
      </c>
      <c r="BK133" s="200">
        <f>ROUND(I133*H133,2)</f>
        <v>0</v>
      </c>
      <c r="BL133" s="17" t="s">
        <v>169</v>
      </c>
      <c r="BM133" s="199" t="s">
        <v>1659</v>
      </c>
    </row>
    <row r="134" spans="1:65" s="13" customFormat="1" ht="22.5">
      <c r="B134" s="201"/>
      <c r="C134" s="202"/>
      <c r="D134" s="203" t="s">
        <v>171</v>
      </c>
      <c r="E134" s="204" t="s">
        <v>1</v>
      </c>
      <c r="F134" s="205" t="s">
        <v>1660</v>
      </c>
      <c r="G134" s="202"/>
      <c r="H134" s="206">
        <v>46.96</v>
      </c>
      <c r="I134" s="207"/>
      <c r="J134" s="202"/>
      <c r="K134" s="202"/>
      <c r="L134" s="208"/>
      <c r="M134" s="209"/>
      <c r="N134" s="210"/>
      <c r="O134" s="210"/>
      <c r="P134" s="210"/>
      <c r="Q134" s="210"/>
      <c r="R134" s="210"/>
      <c r="S134" s="210"/>
      <c r="T134" s="211"/>
      <c r="AT134" s="212" t="s">
        <v>171</v>
      </c>
      <c r="AU134" s="212" t="s">
        <v>88</v>
      </c>
      <c r="AV134" s="13" t="s">
        <v>88</v>
      </c>
      <c r="AW134" s="13" t="s">
        <v>34</v>
      </c>
      <c r="AX134" s="13" t="s">
        <v>78</v>
      </c>
      <c r="AY134" s="212" t="s">
        <v>163</v>
      </c>
    </row>
    <row r="135" spans="1:65" s="13" customFormat="1" ht="11.25">
      <c r="B135" s="201"/>
      <c r="C135" s="202"/>
      <c r="D135" s="203" t="s">
        <v>171</v>
      </c>
      <c r="E135" s="204" t="s">
        <v>1</v>
      </c>
      <c r="F135" s="205" t="s">
        <v>268</v>
      </c>
      <c r="G135" s="202"/>
      <c r="H135" s="206">
        <v>3.6</v>
      </c>
      <c r="I135" s="207"/>
      <c r="J135" s="202"/>
      <c r="K135" s="202"/>
      <c r="L135" s="208"/>
      <c r="M135" s="209"/>
      <c r="N135" s="210"/>
      <c r="O135" s="210"/>
      <c r="P135" s="210"/>
      <c r="Q135" s="210"/>
      <c r="R135" s="210"/>
      <c r="S135" s="210"/>
      <c r="T135" s="211"/>
      <c r="AT135" s="212" t="s">
        <v>171</v>
      </c>
      <c r="AU135" s="212" t="s">
        <v>88</v>
      </c>
      <c r="AV135" s="13" t="s">
        <v>88</v>
      </c>
      <c r="AW135" s="13" t="s">
        <v>34</v>
      </c>
      <c r="AX135" s="13" t="s">
        <v>78</v>
      </c>
      <c r="AY135" s="212" t="s">
        <v>163</v>
      </c>
    </row>
    <row r="136" spans="1:65" s="13" customFormat="1" ht="11.25">
      <c r="B136" s="201"/>
      <c r="C136" s="202"/>
      <c r="D136" s="203" t="s">
        <v>171</v>
      </c>
      <c r="E136" s="204" t="s">
        <v>1</v>
      </c>
      <c r="F136" s="205" t="s">
        <v>1661</v>
      </c>
      <c r="G136" s="202"/>
      <c r="H136" s="206">
        <v>42</v>
      </c>
      <c r="I136" s="207"/>
      <c r="J136" s="202"/>
      <c r="K136" s="202"/>
      <c r="L136" s="208"/>
      <c r="M136" s="209"/>
      <c r="N136" s="210"/>
      <c r="O136" s="210"/>
      <c r="P136" s="210"/>
      <c r="Q136" s="210"/>
      <c r="R136" s="210"/>
      <c r="S136" s="210"/>
      <c r="T136" s="211"/>
      <c r="AT136" s="212" t="s">
        <v>171</v>
      </c>
      <c r="AU136" s="212" t="s">
        <v>88</v>
      </c>
      <c r="AV136" s="13" t="s">
        <v>88</v>
      </c>
      <c r="AW136" s="13" t="s">
        <v>34</v>
      </c>
      <c r="AX136" s="13" t="s">
        <v>78</v>
      </c>
      <c r="AY136" s="212" t="s">
        <v>163</v>
      </c>
    </row>
    <row r="137" spans="1:65" s="14" customFormat="1" ht="11.25">
      <c r="B137" s="228"/>
      <c r="C137" s="229"/>
      <c r="D137" s="203" t="s">
        <v>171</v>
      </c>
      <c r="E137" s="230" t="s">
        <v>1</v>
      </c>
      <c r="F137" s="231" t="s">
        <v>209</v>
      </c>
      <c r="G137" s="229"/>
      <c r="H137" s="232">
        <v>92.56</v>
      </c>
      <c r="I137" s="233"/>
      <c r="J137" s="229"/>
      <c r="K137" s="229"/>
      <c r="L137" s="234"/>
      <c r="M137" s="235"/>
      <c r="N137" s="236"/>
      <c r="O137" s="236"/>
      <c r="P137" s="236"/>
      <c r="Q137" s="236"/>
      <c r="R137" s="236"/>
      <c r="S137" s="236"/>
      <c r="T137" s="237"/>
      <c r="AT137" s="238" t="s">
        <v>171</v>
      </c>
      <c r="AU137" s="238" t="s">
        <v>88</v>
      </c>
      <c r="AV137" s="14" t="s">
        <v>169</v>
      </c>
      <c r="AW137" s="14" t="s">
        <v>34</v>
      </c>
      <c r="AX137" s="14" t="s">
        <v>86</v>
      </c>
      <c r="AY137" s="238" t="s">
        <v>163</v>
      </c>
    </row>
    <row r="138" spans="1:65" s="2" customFormat="1" ht="24.2" customHeight="1">
      <c r="A138" s="34"/>
      <c r="B138" s="35"/>
      <c r="C138" s="187" t="s">
        <v>88</v>
      </c>
      <c r="D138" s="187" t="s">
        <v>165</v>
      </c>
      <c r="E138" s="188" t="s">
        <v>1662</v>
      </c>
      <c r="F138" s="189" t="s">
        <v>1663</v>
      </c>
      <c r="G138" s="190" t="s">
        <v>168</v>
      </c>
      <c r="H138" s="191">
        <v>262.95</v>
      </c>
      <c r="I138" s="192"/>
      <c r="J138" s="193">
        <f>ROUND(I138*H138,2)</f>
        <v>0</v>
      </c>
      <c r="K138" s="194"/>
      <c r="L138" s="39"/>
      <c r="M138" s="195" t="s">
        <v>1</v>
      </c>
      <c r="N138" s="196" t="s">
        <v>43</v>
      </c>
      <c r="O138" s="71"/>
      <c r="P138" s="197">
        <f>O138*H138</f>
        <v>0</v>
      </c>
      <c r="Q138" s="197">
        <v>2.5999999999999998E-4</v>
      </c>
      <c r="R138" s="197">
        <f>Q138*H138</f>
        <v>6.8366999999999997E-2</v>
      </c>
      <c r="S138" s="197">
        <v>0</v>
      </c>
      <c r="T138" s="198">
        <f>S138*H138</f>
        <v>0</v>
      </c>
      <c r="U138" s="34"/>
      <c r="V138" s="34"/>
      <c r="W138" s="34"/>
      <c r="X138" s="34"/>
      <c r="Y138" s="34"/>
      <c r="Z138" s="34"/>
      <c r="AA138" s="34"/>
      <c r="AB138" s="34"/>
      <c r="AC138" s="34"/>
      <c r="AD138" s="34"/>
      <c r="AE138" s="34"/>
      <c r="AR138" s="199" t="s">
        <v>169</v>
      </c>
      <c r="AT138" s="199" t="s">
        <v>165</v>
      </c>
      <c r="AU138" s="199" t="s">
        <v>88</v>
      </c>
      <c r="AY138" s="17" t="s">
        <v>163</v>
      </c>
      <c r="BE138" s="200">
        <f>IF(N138="základní",J138,0)</f>
        <v>0</v>
      </c>
      <c r="BF138" s="200">
        <f>IF(N138="snížená",J138,0)</f>
        <v>0</v>
      </c>
      <c r="BG138" s="200">
        <f>IF(N138="zákl. přenesená",J138,0)</f>
        <v>0</v>
      </c>
      <c r="BH138" s="200">
        <f>IF(N138="sníž. přenesená",J138,0)</f>
        <v>0</v>
      </c>
      <c r="BI138" s="200">
        <f>IF(N138="nulová",J138,0)</f>
        <v>0</v>
      </c>
      <c r="BJ138" s="17" t="s">
        <v>86</v>
      </c>
      <c r="BK138" s="200">
        <f>ROUND(I138*H138,2)</f>
        <v>0</v>
      </c>
      <c r="BL138" s="17" t="s">
        <v>169</v>
      </c>
      <c r="BM138" s="199" t="s">
        <v>1664</v>
      </c>
    </row>
    <row r="139" spans="1:65" s="13" customFormat="1" ht="11.25">
      <c r="B139" s="201"/>
      <c r="C139" s="202"/>
      <c r="D139" s="203" t="s">
        <v>171</v>
      </c>
      <c r="E139" s="204" t="s">
        <v>1</v>
      </c>
      <c r="F139" s="205" t="s">
        <v>1665</v>
      </c>
      <c r="G139" s="202"/>
      <c r="H139" s="206">
        <v>38</v>
      </c>
      <c r="I139" s="207"/>
      <c r="J139" s="202"/>
      <c r="K139" s="202"/>
      <c r="L139" s="208"/>
      <c r="M139" s="209"/>
      <c r="N139" s="210"/>
      <c r="O139" s="210"/>
      <c r="P139" s="210"/>
      <c r="Q139" s="210"/>
      <c r="R139" s="210"/>
      <c r="S139" s="210"/>
      <c r="T139" s="211"/>
      <c r="AT139" s="212" t="s">
        <v>171</v>
      </c>
      <c r="AU139" s="212" t="s">
        <v>88</v>
      </c>
      <c r="AV139" s="13" t="s">
        <v>88</v>
      </c>
      <c r="AW139" s="13" t="s">
        <v>34</v>
      </c>
      <c r="AX139" s="13" t="s">
        <v>78</v>
      </c>
      <c r="AY139" s="212" t="s">
        <v>163</v>
      </c>
    </row>
    <row r="140" spans="1:65" s="13" customFormat="1" ht="11.25">
      <c r="B140" s="201"/>
      <c r="C140" s="202"/>
      <c r="D140" s="203" t="s">
        <v>171</v>
      </c>
      <c r="E140" s="204" t="s">
        <v>1</v>
      </c>
      <c r="F140" s="205" t="s">
        <v>1666</v>
      </c>
      <c r="G140" s="202"/>
      <c r="H140" s="206">
        <v>35</v>
      </c>
      <c r="I140" s="207"/>
      <c r="J140" s="202"/>
      <c r="K140" s="202"/>
      <c r="L140" s="208"/>
      <c r="M140" s="209"/>
      <c r="N140" s="210"/>
      <c r="O140" s="210"/>
      <c r="P140" s="210"/>
      <c r="Q140" s="210"/>
      <c r="R140" s="210"/>
      <c r="S140" s="210"/>
      <c r="T140" s="211"/>
      <c r="AT140" s="212" t="s">
        <v>171</v>
      </c>
      <c r="AU140" s="212" t="s">
        <v>88</v>
      </c>
      <c r="AV140" s="13" t="s">
        <v>88</v>
      </c>
      <c r="AW140" s="13" t="s">
        <v>34</v>
      </c>
      <c r="AX140" s="13" t="s">
        <v>78</v>
      </c>
      <c r="AY140" s="212" t="s">
        <v>163</v>
      </c>
    </row>
    <row r="141" spans="1:65" s="13" customFormat="1" ht="11.25">
      <c r="B141" s="201"/>
      <c r="C141" s="202"/>
      <c r="D141" s="203" t="s">
        <v>171</v>
      </c>
      <c r="E141" s="204" t="s">
        <v>1</v>
      </c>
      <c r="F141" s="205" t="s">
        <v>1667</v>
      </c>
      <c r="G141" s="202"/>
      <c r="H141" s="206">
        <v>38.6</v>
      </c>
      <c r="I141" s="207"/>
      <c r="J141" s="202"/>
      <c r="K141" s="202"/>
      <c r="L141" s="208"/>
      <c r="M141" s="209"/>
      <c r="N141" s="210"/>
      <c r="O141" s="210"/>
      <c r="P141" s="210"/>
      <c r="Q141" s="210"/>
      <c r="R141" s="210"/>
      <c r="S141" s="210"/>
      <c r="T141" s="211"/>
      <c r="AT141" s="212" t="s">
        <v>171</v>
      </c>
      <c r="AU141" s="212" t="s">
        <v>88</v>
      </c>
      <c r="AV141" s="13" t="s">
        <v>88</v>
      </c>
      <c r="AW141" s="13" t="s">
        <v>34</v>
      </c>
      <c r="AX141" s="13" t="s">
        <v>78</v>
      </c>
      <c r="AY141" s="212" t="s">
        <v>163</v>
      </c>
    </row>
    <row r="142" spans="1:65" s="13" customFormat="1" ht="11.25">
      <c r="B142" s="201"/>
      <c r="C142" s="202"/>
      <c r="D142" s="203" t="s">
        <v>171</v>
      </c>
      <c r="E142" s="204" t="s">
        <v>1</v>
      </c>
      <c r="F142" s="205" t="s">
        <v>1668</v>
      </c>
      <c r="G142" s="202"/>
      <c r="H142" s="206">
        <v>36.200000000000003</v>
      </c>
      <c r="I142" s="207"/>
      <c r="J142" s="202"/>
      <c r="K142" s="202"/>
      <c r="L142" s="208"/>
      <c r="M142" s="209"/>
      <c r="N142" s="210"/>
      <c r="O142" s="210"/>
      <c r="P142" s="210"/>
      <c r="Q142" s="210"/>
      <c r="R142" s="210"/>
      <c r="S142" s="210"/>
      <c r="T142" s="211"/>
      <c r="AT142" s="212" t="s">
        <v>171</v>
      </c>
      <c r="AU142" s="212" t="s">
        <v>88</v>
      </c>
      <c r="AV142" s="13" t="s">
        <v>88</v>
      </c>
      <c r="AW142" s="13" t="s">
        <v>34</v>
      </c>
      <c r="AX142" s="13" t="s">
        <v>78</v>
      </c>
      <c r="AY142" s="212" t="s">
        <v>163</v>
      </c>
    </row>
    <row r="143" spans="1:65" s="13" customFormat="1" ht="11.25">
      <c r="B143" s="201"/>
      <c r="C143" s="202"/>
      <c r="D143" s="203" t="s">
        <v>171</v>
      </c>
      <c r="E143" s="204" t="s">
        <v>1</v>
      </c>
      <c r="F143" s="205" t="s">
        <v>1669</v>
      </c>
      <c r="G143" s="202"/>
      <c r="H143" s="206">
        <v>30.15</v>
      </c>
      <c r="I143" s="207"/>
      <c r="J143" s="202"/>
      <c r="K143" s="202"/>
      <c r="L143" s="208"/>
      <c r="M143" s="209"/>
      <c r="N143" s="210"/>
      <c r="O143" s="210"/>
      <c r="P143" s="210"/>
      <c r="Q143" s="210"/>
      <c r="R143" s="210"/>
      <c r="S143" s="210"/>
      <c r="T143" s="211"/>
      <c r="AT143" s="212" t="s">
        <v>171</v>
      </c>
      <c r="AU143" s="212" t="s">
        <v>88</v>
      </c>
      <c r="AV143" s="13" t="s">
        <v>88</v>
      </c>
      <c r="AW143" s="13" t="s">
        <v>34</v>
      </c>
      <c r="AX143" s="13" t="s">
        <v>78</v>
      </c>
      <c r="AY143" s="212" t="s">
        <v>163</v>
      </c>
    </row>
    <row r="144" spans="1:65" s="13" customFormat="1" ht="11.25">
      <c r="B144" s="201"/>
      <c r="C144" s="202"/>
      <c r="D144" s="203" t="s">
        <v>171</v>
      </c>
      <c r="E144" s="204" t="s">
        <v>1</v>
      </c>
      <c r="F144" s="205" t="s">
        <v>1670</v>
      </c>
      <c r="G144" s="202"/>
      <c r="H144" s="206">
        <v>10</v>
      </c>
      <c r="I144" s="207"/>
      <c r="J144" s="202"/>
      <c r="K144" s="202"/>
      <c r="L144" s="208"/>
      <c r="M144" s="209"/>
      <c r="N144" s="210"/>
      <c r="O144" s="210"/>
      <c r="P144" s="210"/>
      <c r="Q144" s="210"/>
      <c r="R144" s="210"/>
      <c r="S144" s="210"/>
      <c r="T144" s="211"/>
      <c r="AT144" s="212" t="s">
        <v>171</v>
      </c>
      <c r="AU144" s="212" t="s">
        <v>88</v>
      </c>
      <c r="AV144" s="13" t="s">
        <v>88</v>
      </c>
      <c r="AW144" s="13" t="s">
        <v>34</v>
      </c>
      <c r="AX144" s="13" t="s">
        <v>78</v>
      </c>
      <c r="AY144" s="212" t="s">
        <v>163</v>
      </c>
    </row>
    <row r="145" spans="1:65" s="13" customFormat="1" ht="11.25">
      <c r="B145" s="201"/>
      <c r="C145" s="202"/>
      <c r="D145" s="203" t="s">
        <v>171</v>
      </c>
      <c r="E145" s="204" t="s">
        <v>1</v>
      </c>
      <c r="F145" s="205" t="s">
        <v>1671</v>
      </c>
      <c r="G145" s="202"/>
      <c r="H145" s="206">
        <v>11</v>
      </c>
      <c r="I145" s="207"/>
      <c r="J145" s="202"/>
      <c r="K145" s="202"/>
      <c r="L145" s="208"/>
      <c r="M145" s="209"/>
      <c r="N145" s="210"/>
      <c r="O145" s="210"/>
      <c r="P145" s="210"/>
      <c r="Q145" s="210"/>
      <c r="R145" s="210"/>
      <c r="S145" s="210"/>
      <c r="T145" s="211"/>
      <c r="AT145" s="212" t="s">
        <v>171</v>
      </c>
      <c r="AU145" s="212" t="s">
        <v>88</v>
      </c>
      <c r="AV145" s="13" t="s">
        <v>88</v>
      </c>
      <c r="AW145" s="13" t="s">
        <v>34</v>
      </c>
      <c r="AX145" s="13" t="s">
        <v>78</v>
      </c>
      <c r="AY145" s="212" t="s">
        <v>163</v>
      </c>
    </row>
    <row r="146" spans="1:65" s="13" customFormat="1" ht="22.5">
      <c r="B146" s="201"/>
      <c r="C146" s="202"/>
      <c r="D146" s="203" t="s">
        <v>171</v>
      </c>
      <c r="E146" s="204" t="s">
        <v>1</v>
      </c>
      <c r="F146" s="205" t="s">
        <v>1672</v>
      </c>
      <c r="G146" s="202"/>
      <c r="H146" s="206">
        <v>64</v>
      </c>
      <c r="I146" s="207"/>
      <c r="J146" s="202"/>
      <c r="K146" s="202"/>
      <c r="L146" s="208"/>
      <c r="M146" s="209"/>
      <c r="N146" s="210"/>
      <c r="O146" s="210"/>
      <c r="P146" s="210"/>
      <c r="Q146" s="210"/>
      <c r="R146" s="210"/>
      <c r="S146" s="210"/>
      <c r="T146" s="211"/>
      <c r="AT146" s="212" t="s">
        <v>171</v>
      </c>
      <c r="AU146" s="212" t="s">
        <v>88</v>
      </c>
      <c r="AV146" s="13" t="s">
        <v>88</v>
      </c>
      <c r="AW146" s="13" t="s">
        <v>34</v>
      </c>
      <c r="AX146" s="13" t="s">
        <v>78</v>
      </c>
      <c r="AY146" s="212" t="s">
        <v>163</v>
      </c>
    </row>
    <row r="147" spans="1:65" s="14" customFormat="1" ht="11.25">
      <c r="B147" s="228"/>
      <c r="C147" s="229"/>
      <c r="D147" s="203" t="s">
        <v>171</v>
      </c>
      <c r="E147" s="230" t="s">
        <v>1</v>
      </c>
      <c r="F147" s="231" t="s">
        <v>209</v>
      </c>
      <c r="G147" s="229"/>
      <c r="H147" s="232">
        <v>262.95000000000005</v>
      </c>
      <c r="I147" s="233"/>
      <c r="J147" s="229"/>
      <c r="K147" s="229"/>
      <c r="L147" s="234"/>
      <c r="M147" s="235"/>
      <c r="N147" s="236"/>
      <c r="O147" s="236"/>
      <c r="P147" s="236"/>
      <c r="Q147" s="236"/>
      <c r="R147" s="236"/>
      <c r="S147" s="236"/>
      <c r="T147" s="237"/>
      <c r="AT147" s="238" t="s">
        <v>171</v>
      </c>
      <c r="AU147" s="238" t="s">
        <v>88</v>
      </c>
      <c r="AV147" s="14" t="s">
        <v>169</v>
      </c>
      <c r="AW147" s="14" t="s">
        <v>34</v>
      </c>
      <c r="AX147" s="14" t="s">
        <v>86</v>
      </c>
      <c r="AY147" s="238" t="s">
        <v>163</v>
      </c>
    </row>
    <row r="148" spans="1:65" s="2" customFormat="1" ht="37.9" customHeight="1">
      <c r="A148" s="34"/>
      <c r="B148" s="35"/>
      <c r="C148" s="187" t="s">
        <v>177</v>
      </c>
      <c r="D148" s="187" t="s">
        <v>165</v>
      </c>
      <c r="E148" s="188" t="s">
        <v>1673</v>
      </c>
      <c r="F148" s="189" t="s">
        <v>1674</v>
      </c>
      <c r="G148" s="190" t="s">
        <v>168</v>
      </c>
      <c r="H148" s="191">
        <v>262.95</v>
      </c>
      <c r="I148" s="192"/>
      <c r="J148" s="193">
        <f>ROUND(I148*H148,2)</f>
        <v>0</v>
      </c>
      <c r="K148" s="194"/>
      <c r="L148" s="39"/>
      <c r="M148" s="195" t="s">
        <v>1</v>
      </c>
      <c r="N148" s="196" t="s">
        <v>43</v>
      </c>
      <c r="O148" s="71"/>
      <c r="P148" s="197">
        <f>O148*H148</f>
        <v>0</v>
      </c>
      <c r="Q148" s="197">
        <v>2.1000000000000001E-2</v>
      </c>
      <c r="R148" s="197">
        <f>Q148*H148</f>
        <v>5.5219500000000004</v>
      </c>
      <c r="S148" s="197">
        <v>0</v>
      </c>
      <c r="T148" s="198">
        <f>S148*H148</f>
        <v>0</v>
      </c>
      <c r="U148" s="34"/>
      <c r="V148" s="34"/>
      <c r="W148" s="34"/>
      <c r="X148" s="34"/>
      <c r="Y148" s="34"/>
      <c r="Z148" s="34"/>
      <c r="AA148" s="34"/>
      <c r="AB148" s="34"/>
      <c r="AC148" s="34"/>
      <c r="AD148" s="34"/>
      <c r="AE148" s="34"/>
      <c r="AR148" s="199" t="s">
        <v>169</v>
      </c>
      <c r="AT148" s="199" t="s">
        <v>165</v>
      </c>
      <c r="AU148" s="199" t="s">
        <v>88</v>
      </c>
      <c r="AY148" s="17" t="s">
        <v>163</v>
      </c>
      <c r="BE148" s="200">
        <f>IF(N148="základní",J148,0)</f>
        <v>0</v>
      </c>
      <c r="BF148" s="200">
        <f>IF(N148="snížená",J148,0)</f>
        <v>0</v>
      </c>
      <c r="BG148" s="200">
        <f>IF(N148="zákl. přenesená",J148,0)</f>
        <v>0</v>
      </c>
      <c r="BH148" s="200">
        <f>IF(N148="sníž. přenesená",J148,0)</f>
        <v>0</v>
      </c>
      <c r="BI148" s="200">
        <f>IF(N148="nulová",J148,0)</f>
        <v>0</v>
      </c>
      <c r="BJ148" s="17" t="s">
        <v>86</v>
      </c>
      <c r="BK148" s="200">
        <f>ROUND(I148*H148,2)</f>
        <v>0</v>
      </c>
      <c r="BL148" s="17" t="s">
        <v>169</v>
      </c>
      <c r="BM148" s="199" t="s">
        <v>1675</v>
      </c>
    </row>
    <row r="149" spans="1:65" s="2" customFormat="1" ht="24.2" customHeight="1">
      <c r="A149" s="34"/>
      <c r="B149" s="35"/>
      <c r="C149" s="187" t="s">
        <v>169</v>
      </c>
      <c r="D149" s="187" t="s">
        <v>165</v>
      </c>
      <c r="E149" s="188" t="s">
        <v>306</v>
      </c>
      <c r="F149" s="189" t="s">
        <v>307</v>
      </c>
      <c r="G149" s="190" t="s">
        <v>168</v>
      </c>
      <c r="H149" s="191">
        <v>634.49</v>
      </c>
      <c r="I149" s="192"/>
      <c r="J149" s="193">
        <f>ROUND(I149*H149,2)</f>
        <v>0</v>
      </c>
      <c r="K149" s="194"/>
      <c r="L149" s="39"/>
      <c r="M149" s="195" t="s">
        <v>1</v>
      </c>
      <c r="N149" s="196" t="s">
        <v>43</v>
      </c>
      <c r="O149" s="71"/>
      <c r="P149" s="197">
        <f>O149*H149</f>
        <v>0</v>
      </c>
      <c r="Q149" s="197">
        <v>2.5999999999999998E-4</v>
      </c>
      <c r="R149" s="197">
        <f>Q149*H149</f>
        <v>0.16496739999999999</v>
      </c>
      <c r="S149" s="197">
        <v>0</v>
      </c>
      <c r="T149" s="198">
        <f>S149*H149</f>
        <v>0</v>
      </c>
      <c r="U149" s="34"/>
      <c r="V149" s="34"/>
      <c r="W149" s="34"/>
      <c r="X149" s="34"/>
      <c r="Y149" s="34"/>
      <c r="Z149" s="34"/>
      <c r="AA149" s="34"/>
      <c r="AB149" s="34"/>
      <c r="AC149" s="34"/>
      <c r="AD149" s="34"/>
      <c r="AE149" s="34"/>
      <c r="AR149" s="199" t="s">
        <v>169</v>
      </c>
      <c r="AT149" s="199" t="s">
        <v>165</v>
      </c>
      <c r="AU149" s="199" t="s">
        <v>88</v>
      </c>
      <c r="AY149" s="17" t="s">
        <v>163</v>
      </c>
      <c r="BE149" s="200">
        <f>IF(N149="základní",J149,0)</f>
        <v>0</v>
      </c>
      <c r="BF149" s="200">
        <f>IF(N149="snížená",J149,0)</f>
        <v>0</v>
      </c>
      <c r="BG149" s="200">
        <f>IF(N149="zákl. přenesená",J149,0)</f>
        <v>0</v>
      </c>
      <c r="BH149" s="200">
        <f>IF(N149="sníž. přenesená",J149,0)</f>
        <v>0</v>
      </c>
      <c r="BI149" s="200">
        <f>IF(N149="nulová",J149,0)</f>
        <v>0</v>
      </c>
      <c r="BJ149" s="17" t="s">
        <v>86</v>
      </c>
      <c r="BK149" s="200">
        <f>ROUND(I149*H149,2)</f>
        <v>0</v>
      </c>
      <c r="BL149" s="17" t="s">
        <v>169</v>
      </c>
      <c r="BM149" s="199" t="s">
        <v>1676</v>
      </c>
    </row>
    <row r="150" spans="1:65" s="13" customFormat="1" ht="11.25">
      <c r="B150" s="201"/>
      <c r="C150" s="202"/>
      <c r="D150" s="203" t="s">
        <v>171</v>
      </c>
      <c r="E150" s="204" t="s">
        <v>1</v>
      </c>
      <c r="F150" s="205" t="s">
        <v>1677</v>
      </c>
      <c r="G150" s="202"/>
      <c r="H150" s="206">
        <v>130.58000000000001</v>
      </c>
      <c r="I150" s="207"/>
      <c r="J150" s="202"/>
      <c r="K150" s="202"/>
      <c r="L150" s="208"/>
      <c r="M150" s="209"/>
      <c r="N150" s="210"/>
      <c r="O150" s="210"/>
      <c r="P150" s="210"/>
      <c r="Q150" s="210"/>
      <c r="R150" s="210"/>
      <c r="S150" s="210"/>
      <c r="T150" s="211"/>
      <c r="AT150" s="212" t="s">
        <v>171</v>
      </c>
      <c r="AU150" s="212" t="s">
        <v>88</v>
      </c>
      <c r="AV150" s="13" t="s">
        <v>88</v>
      </c>
      <c r="AW150" s="13" t="s">
        <v>34</v>
      </c>
      <c r="AX150" s="13" t="s">
        <v>78</v>
      </c>
      <c r="AY150" s="212" t="s">
        <v>163</v>
      </c>
    </row>
    <row r="151" spans="1:65" s="13" customFormat="1" ht="11.25">
      <c r="B151" s="201"/>
      <c r="C151" s="202"/>
      <c r="D151" s="203" t="s">
        <v>171</v>
      </c>
      <c r="E151" s="204" t="s">
        <v>1</v>
      </c>
      <c r="F151" s="205" t="s">
        <v>1678</v>
      </c>
      <c r="G151" s="202"/>
      <c r="H151" s="206">
        <v>154.11000000000001</v>
      </c>
      <c r="I151" s="207"/>
      <c r="J151" s="202"/>
      <c r="K151" s="202"/>
      <c r="L151" s="208"/>
      <c r="M151" s="209"/>
      <c r="N151" s="210"/>
      <c r="O151" s="210"/>
      <c r="P151" s="210"/>
      <c r="Q151" s="210"/>
      <c r="R151" s="210"/>
      <c r="S151" s="210"/>
      <c r="T151" s="211"/>
      <c r="AT151" s="212" t="s">
        <v>171</v>
      </c>
      <c r="AU151" s="212" t="s">
        <v>88</v>
      </c>
      <c r="AV151" s="13" t="s">
        <v>88</v>
      </c>
      <c r="AW151" s="13" t="s">
        <v>34</v>
      </c>
      <c r="AX151" s="13" t="s">
        <v>78</v>
      </c>
      <c r="AY151" s="212" t="s">
        <v>163</v>
      </c>
    </row>
    <row r="152" spans="1:65" s="13" customFormat="1" ht="11.25">
      <c r="B152" s="201"/>
      <c r="C152" s="202"/>
      <c r="D152" s="203" t="s">
        <v>171</v>
      </c>
      <c r="E152" s="204" t="s">
        <v>1</v>
      </c>
      <c r="F152" s="205" t="s">
        <v>1679</v>
      </c>
      <c r="G152" s="202"/>
      <c r="H152" s="206">
        <v>81.84</v>
      </c>
      <c r="I152" s="207"/>
      <c r="J152" s="202"/>
      <c r="K152" s="202"/>
      <c r="L152" s="208"/>
      <c r="M152" s="209"/>
      <c r="N152" s="210"/>
      <c r="O152" s="210"/>
      <c r="P152" s="210"/>
      <c r="Q152" s="210"/>
      <c r="R152" s="210"/>
      <c r="S152" s="210"/>
      <c r="T152" s="211"/>
      <c r="AT152" s="212" t="s">
        <v>171</v>
      </c>
      <c r="AU152" s="212" t="s">
        <v>88</v>
      </c>
      <c r="AV152" s="13" t="s">
        <v>88</v>
      </c>
      <c r="AW152" s="13" t="s">
        <v>34</v>
      </c>
      <c r="AX152" s="13" t="s">
        <v>78</v>
      </c>
      <c r="AY152" s="212" t="s">
        <v>163</v>
      </c>
    </row>
    <row r="153" spans="1:65" s="13" customFormat="1" ht="11.25">
      <c r="B153" s="201"/>
      <c r="C153" s="202"/>
      <c r="D153" s="203" t="s">
        <v>171</v>
      </c>
      <c r="E153" s="204" t="s">
        <v>1</v>
      </c>
      <c r="F153" s="205" t="s">
        <v>1680</v>
      </c>
      <c r="G153" s="202"/>
      <c r="H153" s="206">
        <v>77.55</v>
      </c>
      <c r="I153" s="207"/>
      <c r="J153" s="202"/>
      <c r="K153" s="202"/>
      <c r="L153" s="208"/>
      <c r="M153" s="209"/>
      <c r="N153" s="210"/>
      <c r="O153" s="210"/>
      <c r="P153" s="210"/>
      <c r="Q153" s="210"/>
      <c r="R153" s="210"/>
      <c r="S153" s="210"/>
      <c r="T153" s="211"/>
      <c r="AT153" s="212" t="s">
        <v>171</v>
      </c>
      <c r="AU153" s="212" t="s">
        <v>88</v>
      </c>
      <c r="AV153" s="13" t="s">
        <v>88</v>
      </c>
      <c r="AW153" s="13" t="s">
        <v>34</v>
      </c>
      <c r="AX153" s="13" t="s">
        <v>78</v>
      </c>
      <c r="AY153" s="212" t="s">
        <v>163</v>
      </c>
    </row>
    <row r="154" spans="1:65" s="13" customFormat="1" ht="11.25">
      <c r="B154" s="201"/>
      <c r="C154" s="202"/>
      <c r="D154" s="203" t="s">
        <v>171</v>
      </c>
      <c r="E154" s="204" t="s">
        <v>1</v>
      </c>
      <c r="F154" s="205" t="s">
        <v>1681</v>
      </c>
      <c r="G154" s="202"/>
      <c r="H154" s="206">
        <v>76.89</v>
      </c>
      <c r="I154" s="207"/>
      <c r="J154" s="202"/>
      <c r="K154" s="202"/>
      <c r="L154" s="208"/>
      <c r="M154" s="209"/>
      <c r="N154" s="210"/>
      <c r="O154" s="210"/>
      <c r="P154" s="210"/>
      <c r="Q154" s="210"/>
      <c r="R154" s="210"/>
      <c r="S154" s="210"/>
      <c r="T154" s="211"/>
      <c r="AT154" s="212" t="s">
        <v>171</v>
      </c>
      <c r="AU154" s="212" t="s">
        <v>88</v>
      </c>
      <c r="AV154" s="13" t="s">
        <v>88</v>
      </c>
      <c r="AW154" s="13" t="s">
        <v>34</v>
      </c>
      <c r="AX154" s="13" t="s">
        <v>78</v>
      </c>
      <c r="AY154" s="212" t="s">
        <v>163</v>
      </c>
    </row>
    <row r="155" spans="1:65" s="13" customFormat="1" ht="11.25">
      <c r="B155" s="201"/>
      <c r="C155" s="202"/>
      <c r="D155" s="203" t="s">
        <v>171</v>
      </c>
      <c r="E155" s="204" t="s">
        <v>1</v>
      </c>
      <c r="F155" s="205" t="s">
        <v>1682</v>
      </c>
      <c r="G155" s="202"/>
      <c r="H155" s="206">
        <v>68.64</v>
      </c>
      <c r="I155" s="207"/>
      <c r="J155" s="202"/>
      <c r="K155" s="202"/>
      <c r="L155" s="208"/>
      <c r="M155" s="209"/>
      <c r="N155" s="210"/>
      <c r="O155" s="210"/>
      <c r="P155" s="210"/>
      <c r="Q155" s="210"/>
      <c r="R155" s="210"/>
      <c r="S155" s="210"/>
      <c r="T155" s="211"/>
      <c r="AT155" s="212" t="s">
        <v>171</v>
      </c>
      <c r="AU155" s="212" t="s">
        <v>88</v>
      </c>
      <c r="AV155" s="13" t="s">
        <v>88</v>
      </c>
      <c r="AW155" s="13" t="s">
        <v>34</v>
      </c>
      <c r="AX155" s="13" t="s">
        <v>78</v>
      </c>
      <c r="AY155" s="212" t="s">
        <v>163</v>
      </c>
    </row>
    <row r="156" spans="1:65" s="13" customFormat="1" ht="11.25">
      <c r="B156" s="201"/>
      <c r="C156" s="202"/>
      <c r="D156" s="203" t="s">
        <v>171</v>
      </c>
      <c r="E156" s="204" t="s">
        <v>1</v>
      </c>
      <c r="F156" s="205" t="s">
        <v>1683</v>
      </c>
      <c r="G156" s="202"/>
      <c r="H156" s="206">
        <v>44.88</v>
      </c>
      <c r="I156" s="207"/>
      <c r="J156" s="202"/>
      <c r="K156" s="202"/>
      <c r="L156" s="208"/>
      <c r="M156" s="209"/>
      <c r="N156" s="210"/>
      <c r="O156" s="210"/>
      <c r="P156" s="210"/>
      <c r="Q156" s="210"/>
      <c r="R156" s="210"/>
      <c r="S156" s="210"/>
      <c r="T156" s="211"/>
      <c r="AT156" s="212" t="s">
        <v>171</v>
      </c>
      <c r="AU156" s="212" t="s">
        <v>88</v>
      </c>
      <c r="AV156" s="13" t="s">
        <v>88</v>
      </c>
      <c r="AW156" s="13" t="s">
        <v>34</v>
      </c>
      <c r="AX156" s="13" t="s">
        <v>78</v>
      </c>
      <c r="AY156" s="212" t="s">
        <v>163</v>
      </c>
    </row>
    <row r="157" spans="1:65" s="14" customFormat="1" ht="11.25">
      <c r="B157" s="228"/>
      <c r="C157" s="229"/>
      <c r="D157" s="203" t="s">
        <v>171</v>
      </c>
      <c r="E157" s="230" t="s">
        <v>1</v>
      </c>
      <c r="F157" s="231" t="s">
        <v>209</v>
      </c>
      <c r="G157" s="229"/>
      <c r="H157" s="232">
        <v>634.49000000000012</v>
      </c>
      <c r="I157" s="233"/>
      <c r="J157" s="229"/>
      <c r="K157" s="229"/>
      <c r="L157" s="234"/>
      <c r="M157" s="235"/>
      <c r="N157" s="236"/>
      <c r="O157" s="236"/>
      <c r="P157" s="236"/>
      <c r="Q157" s="236"/>
      <c r="R157" s="236"/>
      <c r="S157" s="236"/>
      <c r="T157" s="237"/>
      <c r="AT157" s="238" t="s">
        <v>171</v>
      </c>
      <c r="AU157" s="238" t="s">
        <v>88</v>
      </c>
      <c r="AV157" s="14" t="s">
        <v>169</v>
      </c>
      <c r="AW157" s="14" t="s">
        <v>34</v>
      </c>
      <c r="AX157" s="14" t="s">
        <v>86</v>
      </c>
      <c r="AY157" s="238" t="s">
        <v>163</v>
      </c>
    </row>
    <row r="158" spans="1:65" s="2" customFormat="1" ht="37.9" customHeight="1">
      <c r="A158" s="34"/>
      <c r="B158" s="35"/>
      <c r="C158" s="187" t="s">
        <v>185</v>
      </c>
      <c r="D158" s="187" t="s">
        <v>165</v>
      </c>
      <c r="E158" s="188" t="s">
        <v>1684</v>
      </c>
      <c r="F158" s="189" t="s">
        <v>1685</v>
      </c>
      <c r="G158" s="190" t="s">
        <v>168</v>
      </c>
      <c r="H158" s="191">
        <v>634.49</v>
      </c>
      <c r="I158" s="192"/>
      <c r="J158" s="193">
        <f>ROUND(I158*H158,2)</f>
        <v>0</v>
      </c>
      <c r="K158" s="194"/>
      <c r="L158" s="39"/>
      <c r="M158" s="195" t="s">
        <v>1</v>
      </c>
      <c r="N158" s="196" t="s">
        <v>43</v>
      </c>
      <c r="O158" s="71"/>
      <c r="P158" s="197">
        <f>O158*H158</f>
        <v>0</v>
      </c>
      <c r="Q158" s="197">
        <v>3.0300000000000001E-2</v>
      </c>
      <c r="R158" s="197">
        <f>Q158*H158</f>
        <v>19.225047</v>
      </c>
      <c r="S158" s="197">
        <v>0</v>
      </c>
      <c r="T158" s="198">
        <f>S158*H158</f>
        <v>0</v>
      </c>
      <c r="U158" s="34"/>
      <c r="V158" s="34"/>
      <c r="W158" s="34"/>
      <c r="X158" s="34"/>
      <c r="Y158" s="34"/>
      <c r="Z158" s="34"/>
      <c r="AA158" s="34"/>
      <c r="AB158" s="34"/>
      <c r="AC158" s="34"/>
      <c r="AD158" s="34"/>
      <c r="AE158" s="34"/>
      <c r="AR158" s="199" t="s">
        <v>169</v>
      </c>
      <c r="AT158" s="199" t="s">
        <v>165</v>
      </c>
      <c r="AU158" s="199" t="s">
        <v>88</v>
      </c>
      <c r="AY158" s="17" t="s">
        <v>163</v>
      </c>
      <c r="BE158" s="200">
        <f>IF(N158="základní",J158,0)</f>
        <v>0</v>
      </c>
      <c r="BF158" s="200">
        <f>IF(N158="snížená",J158,0)</f>
        <v>0</v>
      </c>
      <c r="BG158" s="200">
        <f>IF(N158="zákl. přenesená",J158,0)</f>
        <v>0</v>
      </c>
      <c r="BH158" s="200">
        <f>IF(N158="sníž. přenesená",J158,0)</f>
        <v>0</v>
      </c>
      <c r="BI158" s="200">
        <f>IF(N158="nulová",J158,0)</f>
        <v>0</v>
      </c>
      <c r="BJ158" s="17" t="s">
        <v>86</v>
      </c>
      <c r="BK158" s="200">
        <f>ROUND(I158*H158,2)</f>
        <v>0</v>
      </c>
      <c r="BL158" s="17" t="s">
        <v>169</v>
      </c>
      <c r="BM158" s="199" t="s">
        <v>1686</v>
      </c>
    </row>
    <row r="159" spans="1:65" s="2" customFormat="1" ht="24.2" customHeight="1">
      <c r="A159" s="34"/>
      <c r="B159" s="35"/>
      <c r="C159" s="187" t="s">
        <v>193</v>
      </c>
      <c r="D159" s="187" t="s">
        <v>165</v>
      </c>
      <c r="E159" s="188" t="s">
        <v>1687</v>
      </c>
      <c r="F159" s="189" t="s">
        <v>1688</v>
      </c>
      <c r="G159" s="190" t="s">
        <v>204</v>
      </c>
      <c r="H159" s="191">
        <v>4</v>
      </c>
      <c r="I159" s="192"/>
      <c r="J159" s="193">
        <f>ROUND(I159*H159,2)</f>
        <v>0</v>
      </c>
      <c r="K159" s="194"/>
      <c r="L159" s="39"/>
      <c r="M159" s="195" t="s">
        <v>1</v>
      </c>
      <c r="N159" s="196" t="s">
        <v>43</v>
      </c>
      <c r="O159" s="71"/>
      <c r="P159" s="197">
        <f>O159*H159</f>
        <v>0</v>
      </c>
      <c r="Q159" s="197">
        <v>2.3010199999999998</v>
      </c>
      <c r="R159" s="197">
        <f>Q159*H159</f>
        <v>9.2040799999999994</v>
      </c>
      <c r="S159" s="197">
        <v>0</v>
      </c>
      <c r="T159" s="198">
        <f>S159*H159</f>
        <v>0</v>
      </c>
      <c r="U159" s="34"/>
      <c r="V159" s="34"/>
      <c r="W159" s="34"/>
      <c r="X159" s="34"/>
      <c r="Y159" s="34"/>
      <c r="Z159" s="34"/>
      <c r="AA159" s="34"/>
      <c r="AB159" s="34"/>
      <c r="AC159" s="34"/>
      <c r="AD159" s="34"/>
      <c r="AE159" s="34"/>
      <c r="AR159" s="199" t="s">
        <v>169</v>
      </c>
      <c r="AT159" s="199" t="s">
        <v>165</v>
      </c>
      <c r="AU159" s="199" t="s">
        <v>88</v>
      </c>
      <c r="AY159" s="17" t="s">
        <v>163</v>
      </c>
      <c r="BE159" s="200">
        <f>IF(N159="základní",J159,0)</f>
        <v>0</v>
      </c>
      <c r="BF159" s="200">
        <f>IF(N159="snížená",J159,0)</f>
        <v>0</v>
      </c>
      <c r="BG159" s="200">
        <f>IF(N159="zákl. přenesená",J159,0)</f>
        <v>0</v>
      </c>
      <c r="BH159" s="200">
        <f>IF(N159="sníž. přenesená",J159,0)</f>
        <v>0</v>
      </c>
      <c r="BI159" s="200">
        <f>IF(N159="nulová",J159,0)</f>
        <v>0</v>
      </c>
      <c r="BJ159" s="17" t="s">
        <v>86</v>
      </c>
      <c r="BK159" s="200">
        <f>ROUND(I159*H159,2)</f>
        <v>0</v>
      </c>
      <c r="BL159" s="17" t="s">
        <v>169</v>
      </c>
      <c r="BM159" s="199" t="s">
        <v>1689</v>
      </c>
    </row>
    <row r="160" spans="1:65" s="12" customFormat="1" ht="22.9" customHeight="1">
      <c r="B160" s="171"/>
      <c r="C160" s="172"/>
      <c r="D160" s="173" t="s">
        <v>77</v>
      </c>
      <c r="E160" s="185" t="s">
        <v>210</v>
      </c>
      <c r="F160" s="185" t="s">
        <v>393</v>
      </c>
      <c r="G160" s="172"/>
      <c r="H160" s="172"/>
      <c r="I160" s="175"/>
      <c r="J160" s="186">
        <f>BK160</f>
        <v>0</v>
      </c>
      <c r="K160" s="172"/>
      <c r="L160" s="177"/>
      <c r="M160" s="178"/>
      <c r="N160" s="179"/>
      <c r="O160" s="179"/>
      <c r="P160" s="180">
        <f>SUM(P161:P177)</f>
        <v>0</v>
      </c>
      <c r="Q160" s="179"/>
      <c r="R160" s="180">
        <f>SUM(R161:R177)</f>
        <v>3.5101499999999994E-2</v>
      </c>
      <c r="S160" s="179"/>
      <c r="T160" s="181">
        <f>SUM(T161:T177)</f>
        <v>24.057549999999999</v>
      </c>
      <c r="AR160" s="182" t="s">
        <v>86</v>
      </c>
      <c r="AT160" s="183" t="s">
        <v>77</v>
      </c>
      <c r="AU160" s="183" t="s">
        <v>86</v>
      </c>
      <c r="AY160" s="182" t="s">
        <v>163</v>
      </c>
      <c r="BK160" s="184">
        <f>SUM(BK161:BK177)</f>
        <v>0</v>
      </c>
    </row>
    <row r="161" spans="1:65" s="2" customFormat="1" ht="24.2" customHeight="1">
      <c r="A161" s="34"/>
      <c r="B161" s="35"/>
      <c r="C161" s="187" t="s">
        <v>197</v>
      </c>
      <c r="D161" s="187" t="s">
        <v>165</v>
      </c>
      <c r="E161" s="188" t="s">
        <v>400</v>
      </c>
      <c r="F161" s="189" t="s">
        <v>401</v>
      </c>
      <c r="G161" s="190" t="s">
        <v>175</v>
      </c>
      <c r="H161" s="191">
        <v>9</v>
      </c>
      <c r="I161" s="192"/>
      <c r="J161" s="193">
        <f>ROUND(I161*H161,2)</f>
        <v>0</v>
      </c>
      <c r="K161" s="194"/>
      <c r="L161" s="39"/>
      <c r="M161" s="195" t="s">
        <v>1</v>
      </c>
      <c r="N161" s="196" t="s">
        <v>43</v>
      </c>
      <c r="O161" s="71"/>
      <c r="P161" s="197">
        <f>O161*H161</f>
        <v>0</v>
      </c>
      <c r="Q161" s="197">
        <v>0</v>
      </c>
      <c r="R161" s="197">
        <f>Q161*H161</f>
        <v>0</v>
      </c>
      <c r="S161" s="197">
        <v>0</v>
      </c>
      <c r="T161" s="198">
        <f>S161*H161</f>
        <v>0</v>
      </c>
      <c r="U161" s="34"/>
      <c r="V161" s="34"/>
      <c r="W161" s="34"/>
      <c r="X161" s="34"/>
      <c r="Y161" s="34"/>
      <c r="Z161" s="34"/>
      <c r="AA161" s="34"/>
      <c r="AB161" s="34"/>
      <c r="AC161" s="34"/>
      <c r="AD161" s="34"/>
      <c r="AE161" s="34"/>
      <c r="AR161" s="199" t="s">
        <v>402</v>
      </c>
      <c r="AT161" s="199" t="s">
        <v>165</v>
      </c>
      <c r="AU161" s="199" t="s">
        <v>88</v>
      </c>
      <c r="AY161" s="17" t="s">
        <v>163</v>
      </c>
      <c r="BE161" s="200">
        <f>IF(N161="základní",J161,0)</f>
        <v>0</v>
      </c>
      <c r="BF161" s="200">
        <f>IF(N161="snížená",J161,0)</f>
        <v>0</v>
      </c>
      <c r="BG161" s="200">
        <f>IF(N161="zákl. přenesená",J161,0)</f>
        <v>0</v>
      </c>
      <c r="BH161" s="200">
        <f>IF(N161="sníž. přenesená",J161,0)</f>
        <v>0</v>
      </c>
      <c r="BI161" s="200">
        <f>IF(N161="nulová",J161,0)</f>
        <v>0</v>
      </c>
      <c r="BJ161" s="17" t="s">
        <v>86</v>
      </c>
      <c r="BK161" s="200">
        <f>ROUND(I161*H161,2)</f>
        <v>0</v>
      </c>
      <c r="BL161" s="17" t="s">
        <v>402</v>
      </c>
      <c r="BM161" s="199" t="s">
        <v>1690</v>
      </c>
    </row>
    <row r="162" spans="1:65" s="2" customFormat="1" ht="33" customHeight="1">
      <c r="A162" s="34"/>
      <c r="B162" s="35"/>
      <c r="C162" s="187" t="s">
        <v>189</v>
      </c>
      <c r="D162" s="187" t="s">
        <v>165</v>
      </c>
      <c r="E162" s="188" t="s">
        <v>409</v>
      </c>
      <c r="F162" s="189" t="s">
        <v>410</v>
      </c>
      <c r="G162" s="190" t="s">
        <v>168</v>
      </c>
      <c r="H162" s="191">
        <v>198.95</v>
      </c>
      <c r="I162" s="192"/>
      <c r="J162" s="193">
        <f>ROUND(I162*H162,2)</f>
        <v>0</v>
      </c>
      <c r="K162" s="194"/>
      <c r="L162" s="39"/>
      <c r="M162" s="195" t="s">
        <v>1</v>
      </c>
      <c r="N162" s="196" t="s">
        <v>43</v>
      </c>
      <c r="O162" s="71"/>
      <c r="P162" s="197">
        <f>O162*H162</f>
        <v>0</v>
      </c>
      <c r="Q162" s="197">
        <v>1.2999999999999999E-4</v>
      </c>
      <c r="R162" s="197">
        <f>Q162*H162</f>
        <v>2.5863499999999998E-2</v>
      </c>
      <c r="S162" s="197">
        <v>0</v>
      </c>
      <c r="T162" s="198">
        <f>S162*H162</f>
        <v>0</v>
      </c>
      <c r="U162" s="34"/>
      <c r="V162" s="34"/>
      <c r="W162" s="34"/>
      <c r="X162" s="34"/>
      <c r="Y162" s="34"/>
      <c r="Z162" s="34"/>
      <c r="AA162" s="34"/>
      <c r="AB162" s="34"/>
      <c r="AC162" s="34"/>
      <c r="AD162" s="34"/>
      <c r="AE162" s="34"/>
      <c r="AR162" s="199" t="s">
        <v>169</v>
      </c>
      <c r="AT162" s="199" t="s">
        <v>165</v>
      </c>
      <c r="AU162" s="199" t="s">
        <v>88</v>
      </c>
      <c r="AY162" s="17" t="s">
        <v>163</v>
      </c>
      <c r="BE162" s="200">
        <f>IF(N162="základní",J162,0)</f>
        <v>0</v>
      </c>
      <c r="BF162" s="200">
        <f>IF(N162="snížená",J162,0)</f>
        <v>0</v>
      </c>
      <c r="BG162" s="200">
        <f>IF(N162="zákl. přenesená",J162,0)</f>
        <v>0</v>
      </c>
      <c r="BH162" s="200">
        <f>IF(N162="sníž. přenesená",J162,0)</f>
        <v>0</v>
      </c>
      <c r="BI162" s="200">
        <f>IF(N162="nulová",J162,0)</f>
        <v>0</v>
      </c>
      <c r="BJ162" s="17" t="s">
        <v>86</v>
      </c>
      <c r="BK162" s="200">
        <f>ROUND(I162*H162,2)</f>
        <v>0</v>
      </c>
      <c r="BL162" s="17" t="s">
        <v>169</v>
      </c>
      <c r="BM162" s="199" t="s">
        <v>1691</v>
      </c>
    </row>
    <row r="163" spans="1:65" s="13" customFormat="1" ht="11.25">
      <c r="B163" s="201"/>
      <c r="C163" s="202"/>
      <c r="D163" s="203" t="s">
        <v>171</v>
      </c>
      <c r="E163" s="204" t="s">
        <v>1</v>
      </c>
      <c r="F163" s="205" t="s">
        <v>1692</v>
      </c>
      <c r="G163" s="202"/>
      <c r="H163" s="206">
        <v>198.95</v>
      </c>
      <c r="I163" s="207"/>
      <c r="J163" s="202"/>
      <c r="K163" s="202"/>
      <c r="L163" s="208"/>
      <c r="M163" s="209"/>
      <c r="N163" s="210"/>
      <c r="O163" s="210"/>
      <c r="P163" s="210"/>
      <c r="Q163" s="210"/>
      <c r="R163" s="210"/>
      <c r="S163" s="210"/>
      <c r="T163" s="211"/>
      <c r="AT163" s="212" t="s">
        <v>171</v>
      </c>
      <c r="AU163" s="212" t="s">
        <v>88</v>
      </c>
      <c r="AV163" s="13" t="s">
        <v>88</v>
      </c>
      <c r="AW163" s="13" t="s">
        <v>34</v>
      </c>
      <c r="AX163" s="13" t="s">
        <v>86</v>
      </c>
      <c r="AY163" s="212" t="s">
        <v>163</v>
      </c>
    </row>
    <row r="164" spans="1:65" s="2" customFormat="1" ht="24.2" customHeight="1">
      <c r="A164" s="34"/>
      <c r="B164" s="35"/>
      <c r="C164" s="187" t="s">
        <v>210</v>
      </c>
      <c r="D164" s="187" t="s">
        <v>165</v>
      </c>
      <c r="E164" s="188" t="s">
        <v>413</v>
      </c>
      <c r="F164" s="189" t="s">
        <v>414</v>
      </c>
      <c r="G164" s="190" t="s">
        <v>168</v>
      </c>
      <c r="H164" s="191">
        <v>230.95</v>
      </c>
      <c r="I164" s="192"/>
      <c r="J164" s="193">
        <f>ROUND(I164*H164,2)</f>
        <v>0</v>
      </c>
      <c r="K164" s="194"/>
      <c r="L164" s="39"/>
      <c r="M164" s="195" t="s">
        <v>1</v>
      </c>
      <c r="N164" s="196" t="s">
        <v>43</v>
      </c>
      <c r="O164" s="71"/>
      <c r="P164" s="197">
        <f>O164*H164</f>
        <v>0</v>
      </c>
      <c r="Q164" s="197">
        <v>4.0000000000000003E-5</v>
      </c>
      <c r="R164" s="197">
        <f>Q164*H164</f>
        <v>9.2379999999999997E-3</v>
      </c>
      <c r="S164" s="197">
        <v>0</v>
      </c>
      <c r="T164" s="198">
        <f>S164*H164</f>
        <v>0</v>
      </c>
      <c r="U164" s="34"/>
      <c r="V164" s="34"/>
      <c r="W164" s="34"/>
      <c r="X164" s="34"/>
      <c r="Y164" s="34"/>
      <c r="Z164" s="34"/>
      <c r="AA164" s="34"/>
      <c r="AB164" s="34"/>
      <c r="AC164" s="34"/>
      <c r="AD164" s="34"/>
      <c r="AE164" s="34"/>
      <c r="AR164" s="199" t="s">
        <v>169</v>
      </c>
      <c r="AT164" s="199" t="s">
        <v>165</v>
      </c>
      <c r="AU164" s="199" t="s">
        <v>88</v>
      </c>
      <c r="AY164" s="17" t="s">
        <v>163</v>
      </c>
      <c r="BE164" s="200">
        <f>IF(N164="základní",J164,0)</f>
        <v>0</v>
      </c>
      <c r="BF164" s="200">
        <f>IF(N164="snížená",J164,0)</f>
        <v>0</v>
      </c>
      <c r="BG164" s="200">
        <f>IF(N164="zákl. přenesená",J164,0)</f>
        <v>0</v>
      </c>
      <c r="BH164" s="200">
        <f>IF(N164="sníž. přenesená",J164,0)</f>
        <v>0</v>
      </c>
      <c r="BI164" s="200">
        <f>IF(N164="nulová",J164,0)</f>
        <v>0</v>
      </c>
      <c r="BJ164" s="17" t="s">
        <v>86</v>
      </c>
      <c r="BK164" s="200">
        <f>ROUND(I164*H164,2)</f>
        <v>0</v>
      </c>
      <c r="BL164" s="17" t="s">
        <v>169</v>
      </c>
      <c r="BM164" s="199" t="s">
        <v>1693</v>
      </c>
    </row>
    <row r="165" spans="1:65" s="13" customFormat="1" ht="11.25">
      <c r="B165" s="201"/>
      <c r="C165" s="202"/>
      <c r="D165" s="203" t="s">
        <v>171</v>
      </c>
      <c r="E165" s="204" t="s">
        <v>1</v>
      </c>
      <c r="F165" s="205" t="s">
        <v>1694</v>
      </c>
      <c r="G165" s="202"/>
      <c r="H165" s="206">
        <v>230.95</v>
      </c>
      <c r="I165" s="207"/>
      <c r="J165" s="202"/>
      <c r="K165" s="202"/>
      <c r="L165" s="208"/>
      <c r="M165" s="209"/>
      <c r="N165" s="210"/>
      <c r="O165" s="210"/>
      <c r="P165" s="210"/>
      <c r="Q165" s="210"/>
      <c r="R165" s="210"/>
      <c r="S165" s="210"/>
      <c r="T165" s="211"/>
      <c r="AT165" s="212" t="s">
        <v>171</v>
      </c>
      <c r="AU165" s="212" t="s">
        <v>88</v>
      </c>
      <c r="AV165" s="13" t="s">
        <v>88</v>
      </c>
      <c r="AW165" s="13" t="s">
        <v>34</v>
      </c>
      <c r="AX165" s="13" t="s">
        <v>86</v>
      </c>
      <c r="AY165" s="212" t="s">
        <v>163</v>
      </c>
    </row>
    <row r="166" spans="1:65" s="2" customFormat="1" ht="16.5" customHeight="1">
      <c r="A166" s="34"/>
      <c r="B166" s="35"/>
      <c r="C166" s="187" t="s">
        <v>214</v>
      </c>
      <c r="D166" s="187" t="s">
        <v>165</v>
      </c>
      <c r="E166" s="188" t="s">
        <v>1695</v>
      </c>
      <c r="F166" s="189" t="s">
        <v>1696</v>
      </c>
      <c r="G166" s="190" t="s">
        <v>204</v>
      </c>
      <c r="H166" s="191">
        <v>1.5</v>
      </c>
      <c r="I166" s="192"/>
      <c r="J166" s="193">
        <f>ROUND(I166*H166,2)</f>
        <v>0</v>
      </c>
      <c r="K166" s="194"/>
      <c r="L166" s="39"/>
      <c r="M166" s="195" t="s">
        <v>1</v>
      </c>
      <c r="N166" s="196" t="s">
        <v>43</v>
      </c>
      <c r="O166" s="71"/>
      <c r="P166" s="197">
        <f>O166*H166</f>
        <v>0</v>
      </c>
      <c r="Q166" s="197">
        <v>0</v>
      </c>
      <c r="R166" s="197">
        <f>Q166*H166</f>
        <v>0</v>
      </c>
      <c r="S166" s="197">
        <v>2</v>
      </c>
      <c r="T166" s="198">
        <f>S166*H166</f>
        <v>3</v>
      </c>
      <c r="U166" s="34"/>
      <c r="V166" s="34"/>
      <c r="W166" s="34"/>
      <c r="X166" s="34"/>
      <c r="Y166" s="34"/>
      <c r="Z166" s="34"/>
      <c r="AA166" s="34"/>
      <c r="AB166" s="34"/>
      <c r="AC166" s="34"/>
      <c r="AD166" s="34"/>
      <c r="AE166" s="34"/>
      <c r="AR166" s="199" t="s">
        <v>169</v>
      </c>
      <c r="AT166" s="199" t="s">
        <v>165</v>
      </c>
      <c r="AU166" s="199" t="s">
        <v>88</v>
      </c>
      <c r="AY166" s="17" t="s">
        <v>163</v>
      </c>
      <c r="BE166" s="200">
        <f>IF(N166="základní",J166,0)</f>
        <v>0</v>
      </c>
      <c r="BF166" s="200">
        <f>IF(N166="snížená",J166,0)</f>
        <v>0</v>
      </c>
      <c r="BG166" s="200">
        <f>IF(N166="zákl. přenesená",J166,0)</f>
        <v>0</v>
      </c>
      <c r="BH166" s="200">
        <f>IF(N166="sníž. přenesená",J166,0)</f>
        <v>0</v>
      </c>
      <c r="BI166" s="200">
        <f>IF(N166="nulová",J166,0)</f>
        <v>0</v>
      </c>
      <c r="BJ166" s="17" t="s">
        <v>86</v>
      </c>
      <c r="BK166" s="200">
        <f>ROUND(I166*H166,2)</f>
        <v>0</v>
      </c>
      <c r="BL166" s="17" t="s">
        <v>169</v>
      </c>
      <c r="BM166" s="199" t="s">
        <v>1697</v>
      </c>
    </row>
    <row r="167" spans="1:65" s="2" customFormat="1" ht="24.2" customHeight="1">
      <c r="A167" s="34"/>
      <c r="B167" s="35"/>
      <c r="C167" s="187" t="s">
        <v>219</v>
      </c>
      <c r="D167" s="187" t="s">
        <v>165</v>
      </c>
      <c r="E167" s="188" t="s">
        <v>439</v>
      </c>
      <c r="F167" s="189" t="s">
        <v>440</v>
      </c>
      <c r="G167" s="190" t="s">
        <v>168</v>
      </c>
      <c r="H167" s="191">
        <v>163.95</v>
      </c>
      <c r="I167" s="192"/>
      <c r="J167" s="193">
        <f>ROUND(I167*H167,2)</f>
        <v>0</v>
      </c>
      <c r="K167" s="194"/>
      <c r="L167" s="39"/>
      <c r="M167" s="195" t="s">
        <v>1</v>
      </c>
      <c r="N167" s="196" t="s">
        <v>43</v>
      </c>
      <c r="O167" s="71"/>
      <c r="P167" s="197">
        <f>O167*H167</f>
        <v>0</v>
      </c>
      <c r="Q167" s="197">
        <v>0</v>
      </c>
      <c r="R167" s="197">
        <f>Q167*H167</f>
        <v>0</v>
      </c>
      <c r="S167" s="197">
        <v>3.5000000000000003E-2</v>
      </c>
      <c r="T167" s="198">
        <f>S167*H167</f>
        <v>5.7382499999999999</v>
      </c>
      <c r="U167" s="34"/>
      <c r="V167" s="34"/>
      <c r="W167" s="34"/>
      <c r="X167" s="34"/>
      <c r="Y167" s="34"/>
      <c r="Z167" s="34"/>
      <c r="AA167" s="34"/>
      <c r="AB167" s="34"/>
      <c r="AC167" s="34"/>
      <c r="AD167" s="34"/>
      <c r="AE167" s="34"/>
      <c r="AR167" s="199" t="s">
        <v>169</v>
      </c>
      <c r="AT167" s="199" t="s">
        <v>165</v>
      </c>
      <c r="AU167" s="199" t="s">
        <v>88</v>
      </c>
      <c r="AY167" s="17" t="s">
        <v>163</v>
      </c>
      <c r="BE167" s="200">
        <f>IF(N167="základní",J167,0)</f>
        <v>0</v>
      </c>
      <c r="BF167" s="200">
        <f>IF(N167="snížená",J167,0)</f>
        <v>0</v>
      </c>
      <c r="BG167" s="200">
        <f>IF(N167="zákl. přenesená",J167,0)</f>
        <v>0</v>
      </c>
      <c r="BH167" s="200">
        <f>IF(N167="sníž. přenesená",J167,0)</f>
        <v>0</v>
      </c>
      <c r="BI167" s="200">
        <f>IF(N167="nulová",J167,0)</f>
        <v>0</v>
      </c>
      <c r="BJ167" s="17" t="s">
        <v>86</v>
      </c>
      <c r="BK167" s="200">
        <f>ROUND(I167*H167,2)</f>
        <v>0</v>
      </c>
      <c r="BL167" s="17" t="s">
        <v>169</v>
      </c>
      <c r="BM167" s="199" t="s">
        <v>1698</v>
      </c>
    </row>
    <row r="168" spans="1:65" s="13" customFormat="1" ht="11.25">
      <c r="B168" s="201"/>
      <c r="C168" s="202"/>
      <c r="D168" s="203" t="s">
        <v>171</v>
      </c>
      <c r="E168" s="204" t="s">
        <v>1</v>
      </c>
      <c r="F168" s="205" t="s">
        <v>1665</v>
      </c>
      <c r="G168" s="202"/>
      <c r="H168" s="206">
        <v>38</v>
      </c>
      <c r="I168" s="207"/>
      <c r="J168" s="202"/>
      <c r="K168" s="202"/>
      <c r="L168" s="208"/>
      <c r="M168" s="209"/>
      <c r="N168" s="210"/>
      <c r="O168" s="210"/>
      <c r="P168" s="210"/>
      <c r="Q168" s="210"/>
      <c r="R168" s="210"/>
      <c r="S168" s="210"/>
      <c r="T168" s="211"/>
      <c r="AT168" s="212" t="s">
        <v>171</v>
      </c>
      <c r="AU168" s="212" t="s">
        <v>88</v>
      </c>
      <c r="AV168" s="13" t="s">
        <v>88</v>
      </c>
      <c r="AW168" s="13" t="s">
        <v>34</v>
      </c>
      <c r="AX168" s="13" t="s">
        <v>78</v>
      </c>
      <c r="AY168" s="212" t="s">
        <v>163</v>
      </c>
    </row>
    <row r="169" spans="1:65" s="13" customFormat="1" ht="11.25">
      <c r="B169" s="201"/>
      <c r="C169" s="202"/>
      <c r="D169" s="203" t="s">
        <v>171</v>
      </c>
      <c r="E169" s="204" t="s">
        <v>1</v>
      </c>
      <c r="F169" s="205" t="s">
        <v>1667</v>
      </c>
      <c r="G169" s="202"/>
      <c r="H169" s="206">
        <v>38.6</v>
      </c>
      <c r="I169" s="207"/>
      <c r="J169" s="202"/>
      <c r="K169" s="202"/>
      <c r="L169" s="208"/>
      <c r="M169" s="209"/>
      <c r="N169" s="210"/>
      <c r="O169" s="210"/>
      <c r="P169" s="210"/>
      <c r="Q169" s="210"/>
      <c r="R169" s="210"/>
      <c r="S169" s="210"/>
      <c r="T169" s="211"/>
      <c r="AT169" s="212" t="s">
        <v>171</v>
      </c>
      <c r="AU169" s="212" t="s">
        <v>88</v>
      </c>
      <c r="AV169" s="13" t="s">
        <v>88</v>
      </c>
      <c r="AW169" s="13" t="s">
        <v>34</v>
      </c>
      <c r="AX169" s="13" t="s">
        <v>78</v>
      </c>
      <c r="AY169" s="212" t="s">
        <v>163</v>
      </c>
    </row>
    <row r="170" spans="1:65" s="13" customFormat="1" ht="11.25">
      <c r="B170" s="201"/>
      <c r="C170" s="202"/>
      <c r="D170" s="203" t="s">
        <v>171</v>
      </c>
      <c r="E170" s="204" t="s">
        <v>1</v>
      </c>
      <c r="F170" s="205" t="s">
        <v>1668</v>
      </c>
      <c r="G170" s="202"/>
      <c r="H170" s="206">
        <v>36.200000000000003</v>
      </c>
      <c r="I170" s="207"/>
      <c r="J170" s="202"/>
      <c r="K170" s="202"/>
      <c r="L170" s="208"/>
      <c r="M170" s="209"/>
      <c r="N170" s="210"/>
      <c r="O170" s="210"/>
      <c r="P170" s="210"/>
      <c r="Q170" s="210"/>
      <c r="R170" s="210"/>
      <c r="S170" s="210"/>
      <c r="T170" s="211"/>
      <c r="AT170" s="212" t="s">
        <v>171</v>
      </c>
      <c r="AU170" s="212" t="s">
        <v>88</v>
      </c>
      <c r="AV170" s="13" t="s">
        <v>88</v>
      </c>
      <c r="AW170" s="13" t="s">
        <v>34</v>
      </c>
      <c r="AX170" s="13" t="s">
        <v>78</v>
      </c>
      <c r="AY170" s="212" t="s">
        <v>163</v>
      </c>
    </row>
    <row r="171" spans="1:65" s="13" customFormat="1" ht="11.25">
      <c r="B171" s="201"/>
      <c r="C171" s="202"/>
      <c r="D171" s="203" t="s">
        <v>171</v>
      </c>
      <c r="E171" s="204" t="s">
        <v>1</v>
      </c>
      <c r="F171" s="205" t="s">
        <v>1669</v>
      </c>
      <c r="G171" s="202"/>
      <c r="H171" s="206">
        <v>30.15</v>
      </c>
      <c r="I171" s="207"/>
      <c r="J171" s="202"/>
      <c r="K171" s="202"/>
      <c r="L171" s="208"/>
      <c r="M171" s="209"/>
      <c r="N171" s="210"/>
      <c r="O171" s="210"/>
      <c r="P171" s="210"/>
      <c r="Q171" s="210"/>
      <c r="R171" s="210"/>
      <c r="S171" s="210"/>
      <c r="T171" s="211"/>
      <c r="AT171" s="212" t="s">
        <v>171</v>
      </c>
      <c r="AU171" s="212" t="s">
        <v>88</v>
      </c>
      <c r="AV171" s="13" t="s">
        <v>88</v>
      </c>
      <c r="AW171" s="13" t="s">
        <v>34</v>
      </c>
      <c r="AX171" s="13" t="s">
        <v>78</v>
      </c>
      <c r="AY171" s="212" t="s">
        <v>163</v>
      </c>
    </row>
    <row r="172" spans="1:65" s="13" customFormat="1" ht="11.25">
      <c r="B172" s="201"/>
      <c r="C172" s="202"/>
      <c r="D172" s="203" t="s">
        <v>171</v>
      </c>
      <c r="E172" s="204" t="s">
        <v>1</v>
      </c>
      <c r="F172" s="205" t="s">
        <v>1670</v>
      </c>
      <c r="G172" s="202"/>
      <c r="H172" s="206">
        <v>10</v>
      </c>
      <c r="I172" s="207"/>
      <c r="J172" s="202"/>
      <c r="K172" s="202"/>
      <c r="L172" s="208"/>
      <c r="M172" s="209"/>
      <c r="N172" s="210"/>
      <c r="O172" s="210"/>
      <c r="P172" s="210"/>
      <c r="Q172" s="210"/>
      <c r="R172" s="210"/>
      <c r="S172" s="210"/>
      <c r="T172" s="211"/>
      <c r="AT172" s="212" t="s">
        <v>171</v>
      </c>
      <c r="AU172" s="212" t="s">
        <v>88</v>
      </c>
      <c r="AV172" s="13" t="s">
        <v>88</v>
      </c>
      <c r="AW172" s="13" t="s">
        <v>34</v>
      </c>
      <c r="AX172" s="13" t="s">
        <v>78</v>
      </c>
      <c r="AY172" s="212" t="s">
        <v>163</v>
      </c>
    </row>
    <row r="173" spans="1:65" s="13" customFormat="1" ht="11.25">
      <c r="B173" s="201"/>
      <c r="C173" s="202"/>
      <c r="D173" s="203" t="s">
        <v>171</v>
      </c>
      <c r="E173" s="204" t="s">
        <v>1</v>
      </c>
      <c r="F173" s="205" t="s">
        <v>1671</v>
      </c>
      <c r="G173" s="202"/>
      <c r="H173" s="206">
        <v>11</v>
      </c>
      <c r="I173" s="207"/>
      <c r="J173" s="202"/>
      <c r="K173" s="202"/>
      <c r="L173" s="208"/>
      <c r="M173" s="209"/>
      <c r="N173" s="210"/>
      <c r="O173" s="210"/>
      <c r="P173" s="210"/>
      <c r="Q173" s="210"/>
      <c r="R173" s="210"/>
      <c r="S173" s="210"/>
      <c r="T173" s="211"/>
      <c r="AT173" s="212" t="s">
        <v>171</v>
      </c>
      <c r="AU173" s="212" t="s">
        <v>88</v>
      </c>
      <c r="AV173" s="13" t="s">
        <v>88</v>
      </c>
      <c r="AW173" s="13" t="s">
        <v>34</v>
      </c>
      <c r="AX173" s="13" t="s">
        <v>78</v>
      </c>
      <c r="AY173" s="212" t="s">
        <v>163</v>
      </c>
    </row>
    <row r="174" spans="1:65" s="14" customFormat="1" ht="11.25">
      <c r="B174" s="228"/>
      <c r="C174" s="229"/>
      <c r="D174" s="203" t="s">
        <v>171</v>
      </c>
      <c r="E174" s="230" t="s">
        <v>1</v>
      </c>
      <c r="F174" s="231" t="s">
        <v>209</v>
      </c>
      <c r="G174" s="229"/>
      <c r="H174" s="232">
        <v>163.95</v>
      </c>
      <c r="I174" s="233"/>
      <c r="J174" s="229"/>
      <c r="K174" s="229"/>
      <c r="L174" s="234"/>
      <c r="M174" s="235"/>
      <c r="N174" s="236"/>
      <c r="O174" s="236"/>
      <c r="P174" s="236"/>
      <c r="Q174" s="236"/>
      <c r="R174" s="236"/>
      <c r="S174" s="236"/>
      <c r="T174" s="237"/>
      <c r="AT174" s="238" t="s">
        <v>171</v>
      </c>
      <c r="AU174" s="238" t="s">
        <v>88</v>
      </c>
      <c r="AV174" s="14" t="s">
        <v>169</v>
      </c>
      <c r="AW174" s="14" t="s">
        <v>34</v>
      </c>
      <c r="AX174" s="14" t="s">
        <v>86</v>
      </c>
      <c r="AY174" s="238" t="s">
        <v>163</v>
      </c>
    </row>
    <row r="175" spans="1:65" s="2" customFormat="1" ht="37.9" customHeight="1">
      <c r="A175" s="34"/>
      <c r="B175" s="35"/>
      <c r="C175" s="187" t="s">
        <v>224</v>
      </c>
      <c r="D175" s="187" t="s">
        <v>165</v>
      </c>
      <c r="E175" s="188" t="s">
        <v>1699</v>
      </c>
      <c r="F175" s="189" t="s">
        <v>1700</v>
      </c>
      <c r="G175" s="190" t="s">
        <v>168</v>
      </c>
      <c r="H175" s="191">
        <v>262.95</v>
      </c>
      <c r="I175" s="192"/>
      <c r="J175" s="193">
        <f>ROUND(I175*H175,2)</f>
        <v>0</v>
      </c>
      <c r="K175" s="194"/>
      <c r="L175" s="39"/>
      <c r="M175" s="195" t="s">
        <v>1</v>
      </c>
      <c r="N175" s="196" t="s">
        <v>43</v>
      </c>
      <c r="O175" s="71"/>
      <c r="P175" s="197">
        <f>O175*H175</f>
        <v>0</v>
      </c>
      <c r="Q175" s="197">
        <v>0</v>
      </c>
      <c r="R175" s="197">
        <f>Q175*H175</f>
        <v>0</v>
      </c>
      <c r="S175" s="197">
        <v>0.01</v>
      </c>
      <c r="T175" s="198">
        <f>S175*H175</f>
        <v>2.6294999999999997</v>
      </c>
      <c r="U175" s="34"/>
      <c r="V175" s="34"/>
      <c r="W175" s="34"/>
      <c r="X175" s="34"/>
      <c r="Y175" s="34"/>
      <c r="Z175" s="34"/>
      <c r="AA175" s="34"/>
      <c r="AB175" s="34"/>
      <c r="AC175" s="34"/>
      <c r="AD175" s="34"/>
      <c r="AE175" s="34"/>
      <c r="AR175" s="199" t="s">
        <v>169</v>
      </c>
      <c r="AT175" s="199" t="s">
        <v>165</v>
      </c>
      <c r="AU175" s="199" t="s">
        <v>88</v>
      </c>
      <c r="AY175" s="17" t="s">
        <v>163</v>
      </c>
      <c r="BE175" s="200">
        <f>IF(N175="základní",J175,0)</f>
        <v>0</v>
      </c>
      <c r="BF175" s="200">
        <f>IF(N175="snížená",J175,0)</f>
        <v>0</v>
      </c>
      <c r="BG175" s="200">
        <f>IF(N175="zákl. přenesená",J175,0)</f>
        <v>0</v>
      </c>
      <c r="BH175" s="200">
        <f>IF(N175="sníž. přenesená",J175,0)</f>
        <v>0</v>
      </c>
      <c r="BI175" s="200">
        <f>IF(N175="nulová",J175,0)</f>
        <v>0</v>
      </c>
      <c r="BJ175" s="17" t="s">
        <v>86</v>
      </c>
      <c r="BK175" s="200">
        <f>ROUND(I175*H175,2)</f>
        <v>0</v>
      </c>
      <c r="BL175" s="17" t="s">
        <v>169</v>
      </c>
      <c r="BM175" s="199" t="s">
        <v>1701</v>
      </c>
    </row>
    <row r="176" spans="1:65" s="2" customFormat="1" ht="24.2" customHeight="1">
      <c r="A176" s="34"/>
      <c r="B176" s="35"/>
      <c r="C176" s="187" t="s">
        <v>236</v>
      </c>
      <c r="D176" s="187" t="s">
        <v>165</v>
      </c>
      <c r="E176" s="188" t="s">
        <v>452</v>
      </c>
      <c r="F176" s="189" t="s">
        <v>453</v>
      </c>
      <c r="G176" s="190" t="s">
        <v>168</v>
      </c>
      <c r="H176" s="191">
        <v>634.49</v>
      </c>
      <c r="I176" s="192"/>
      <c r="J176" s="193">
        <f>ROUND(I176*H176,2)</f>
        <v>0</v>
      </c>
      <c r="K176" s="194"/>
      <c r="L176" s="39"/>
      <c r="M176" s="195" t="s">
        <v>1</v>
      </c>
      <c r="N176" s="196" t="s">
        <v>43</v>
      </c>
      <c r="O176" s="71"/>
      <c r="P176" s="197">
        <f>O176*H176</f>
        <v>0</v>
      </c>
      <c r="Q176" s="197">
        <v>0</v>
      </c>
      <c r="R176" s="197">
        <f>Q176*H176</f>
        <v>0</v>
      </c>
      <c r="S176" s="197">
        <v>0.02</v>
      </c>
      <c r="T176" s="198">
        <f>S176*H176</f>
        <v>12.6898</v>
      </c>
      <c r="U176" s="34"/>
      <c r="V176" s="34"/>
      <c r="W176" s="34"/>
      <c r="X176" s="34"/>
      <c r="Y176" s="34"/>
      <c r="Z176" s="34"/>
      <c r="AA176" s="34"/>
      <c r="AB176" s="34"/>
      <c r="AC176" s="34"/>
      <c r="AD176" s="34"/>
      <c r="AE176" s="34"/>
      <c r="AR176" s="199" t="s">
        <v>169</v>
      </c>
      <c r="AT176" s="199" t="s">
        <v>165</v>
      </c>
      <c r="AU176" s="199" t="s">
        <v>88</v>
      </c>
      <c r="AY176" s="17" t="s">
        <v>163</v>
      </c>
      <c r="BE176" s="200">
        <f>IF(N176="základní",J176,0)</f>
        <v>0</v>
      </c>
      <c r="BF176" s="200">
        <f>IF(N176="snížená",J176,0)</f>
        <v>0</v>
      </c>
      <c r="BG176" s="200">
        <f>IF(N176="zákl. přenesená",J176,0)</f>
        <v>0</v>
      </c>
      <c r="BH176" s="200">
        <f>IF(N176="sníž. přenesená",J176,0)</f>
        <v>0</v>
      </c>
      <c r="BI176" s="200">
        <f>IF(N176="nulová",J176,0)</f>
        <v>0</v>
      </c>
      <c r="BJ176" s="17" t="s">
        <v>86</v>
      </c>
      <c r="BK176" s="200">
        <f>ROUND(I176*H176,2)</f>
        <v>0</v>
      </c>
      <c r="BL176" s="17" t="s">
        <v>169</v>
      </c>
      <c r="BM176" s="199" t="s">
        <v>1702</v>
      </c>
    </row>
    <row r="177" spans="1:65" s="2" customFormat="1" ht="49.15" customHeight="1">
      <c r="A177" s="34"/>
      <c r="B177" s="35"/>
      <c r="C177" s="187" t="s">
        <v>241</v>
      </c>
      <c r="D177" s="187" t="s">
        <v>165</v>
      </c>
      <c r="E177" s="188" t="s">
        <v>464</v>
      </c>
      <c r="F177" s="189" t="s">
        <v>1703</v>
      </c>
      <c r="G177" s="190" t="s">
        <v>204</v>
      </c>
      <c r="H177" s="191">
        <v>9</v>
      </c>
      <c r="I177" s="192"/>
      <c r="J177" s="193">
        <f>ROUND(I177*H177,2)</f>
        <v>0</v>
      </c>
      <c r="K177" s="194"/>
      <c r="L177" s="39"/>
      <c r="M177" s="195" t="s">
        <v>1</v>
      </c>
      <c r="N177" s="196" t="s">
        <v>43</v>
      </c>
      <c r="O177" s="71"/>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169</v>
      </c>
      <c r="AT177" s="199" t="s">
        <v>165</v>
      </c>
      <c r="AU177" s="199" t="s">
        <v>88</v>
      </c>
      <c r="AY177" s="17" t="s">
        <v>163</v>
      </c>
      <c r="BE177" s="200">
        <f>IF(N177="základní",J177,0)</f>
        <v>0</v>
      </c>
      <c r="BF177" s="200">
        <f>IF(N177="snížená",J177,0)</f>
        <v>0</v>
      </c>
      <c r="BG177" s="200">
        <f>IF(N177="zákl. přenesená",J177,0)</f>
        <v>0</v>
      </c>
      <c r="BH177" s="200">
        <f>IF(N177="sníž. přenesená",J177,0)</f>
        <v>0</v>
      </c>
      <c r="BI177" s="200">
        <f>IF(N177="nulová",J177,0)</f>
        <v>0</v>
      </c>
      <c r="BJ177" s="17" t="s">
        <v>86</v>
      </c>
      <c r="BK177" s="200">
        <f>ROUND(I177*H177,2)</f>
        <v>0</v>
      </c>
      <c r="BL177" s="17" t="s">
        <v>169</v>
      </c>
      <c r="BM177" s="199" t="s">
        <v>1704</v>
      </c>
    </row>
    <row r="178" spans="1:65" s="12" customFormat="1" ht="22.9" customHeight="1">
      <c r="B178" s="171"/>
      <c r="C178" s="172"/>
      <c r="D178" s="173" t="s">
        <v>77</v>
      </c>
      <c r="E178" s="185" t="s">
        <v>472</v>
      </c>
      <c r="F178" s="185" t="s">
        <v>473</v>
      </c>
      <c r="G178" s="172"/>
      <c r="H178" s="172"/>
      <c r="I178" s="175"/>
      <c r="J178" s="186">
        <f>BK178</f>
        <v>0</v>
      </c>
      <c r="K178" s="172"/>
      <c r="L178" s="177"/>
      <c r="M178" s="178"/>
      <c r="N178" s="179"/>
      <c r="O178" s="179"/>
      <c r="P178" s="180">
        <f>SUM(P179:P190)</f>
        <v>0</v>
      </c>
      <c r="Q178" s="179"/>
      <c r="R178" s="180">
        <f>SUM(R179:R190)</f>
        <v>0</v>
      </c>
      <c r="S178" s="179"/>
      <c r="T178" s="181">
        <f>SUM(T179:T190)</f>
        <v>0</v>
      </c>
      <c r="AR178" s="182" t="s">
        <v>86</v>
      </c>
      <c r="AT178" s="183" t="s">
        <v>77</v>
      </c>
      <c r="AU178" s="183" t="s">
        <v>86</v>
      </c>
      <c r="AY178" s="182" t="s">
        <v>163</v>
      </c>
      <c r="BK178" s="184">
        <f>SUM(BK179:BK190)</f>
        <v>0</v>
      </c>
    </row>
    <row r="179" spans="1:65" s="2" customFormat="1" ht="24.2" customHeight="1">
      <c r="A179" s="34"/>
      <c r="B179" s="35"/>
      <c r="C179" s="187" t="s">
        <v>8</v>
      </c>
      <c r="D179" s="187" t="s">
        <v>165</v>
      </c>
      <c r="E179" s="188" t="s">
        <v>475</v>
      </c>
      <c r="F179" s="189" t="s">
        <v>476</v>
      </c>
      <c r="G179" s="190" t="s">
        <v>477</v>
      </c>
      <c r="H179" s="191">
        <v>32.081000000000003</v>
      </c>
      <c r="I179" s="192"/>
      <c r="J179" s="193">
        <f>ROUND(I179*H179,2)</f>
        <v>0</v>
      </c>
      <c r="K179" s="194"/>
      <c r="L179" s="39"/>
      <c r="M179" s="195" t="s">
        <v>1</v>
      </c>
      <c r="N179" s="196" t="s">
        <v>43</v>
      </c>
      <c r="O179" s="71"/>
      <c r="P179" s="197">
        <f>O179*H179</f>
        <v>0</v>
      </c>
      <c r="Q179" s="197">
        <v>0</v>
      </c>
      <c r="R179" s="197">
        <f>Q179*H179</f>
        <v>0</v>
      </c>
      <c r="S179" s="197">
        <v>0</v>
      </c>
      <c r="T179" s="198">
        <f>S179*H179</f>
        <v>0</v>
      </c>
      <c r="U179" s="34"/>
      <c r="V179" s="34"/>
      <c r="W179" s="34"/>
      <c r="X179" s="34"/>
      <c r="Y179" s="34"/>
      <c r="Z179" s="34"/>
      <c r="AA179" s="34"/>
      <c r="AB179" s="34"/>
      <c r="AC179" s="34"/>
      <c r="AD179" s="34"/>
      <c r="AE179" s="34"/>
      <c r="AR179" s="199" t="s">
        <v>169</v>
      </c>
      <c r="AT179" s="199" t="s">
        <v>165</v>
      </c>
      <c r="AU179" s="199" t="s">
        <v>88</v>
      </c>
      <c r="AY179" s="17" t="s">
        <v>163</v>
      </c>
      <c r="BE179" s="200">
        <f>IF(N179="základní",J179,0)</f>
        <v>0</v>
      </c>
      <c r="BF179" s="200">
        <f>IF(N179="snížená",J179,0)</f>
        <v>0</v>
      </c>
      <c r="BG179" s="200">
        <f>IF(N179="zákl. přenesená",J179,0)</f>
        <v>0</v>
      </c>
      <c r="BH179" s="200">
        <f>IF(N179="sníž. přenesená",J179,0)</f>
        <v>0</v>
      </c>
      <c r="BI179" s="200">
        <f>IF(N179="nulová",J179,0)</f>
        <v>0</v>
      </c>
      <c r="BJ179" s="17" t="s">
        <v>86</v>
      </c>
      <c r="BK179" s="200">
        <f>ROUND(I179*H179,2)</f>
        <v>0</v>
      </c>
      <c r="BL179" s="17" t="s">
        <v>169</v>
      </c>
      <c r="BM179" s="199" t="s">
        <v>1705</v>
      </c>
    </row>
    <row r="180" spans="1:65" s="2" customFormat="1" ht="24.2" customHeight="1">
      <c r="A180" s="34"/>
      <c r="B180" s="35"/>
      <c r="C180" s="187" t="s">
        <v>256</v>
      </c>
      <c r="D180" s="187" t="s">
        <v>165</v>
      </c>
      <c r="E180" s="188" t="s">
        <v>480</v>
      </c>
      <c r="F180" s="189" t="s">
        <v>481</v>
      </c>
      <c r="G180" s="190" t="s">
        <v>477</v>
      </c>
      <c r="H180" s="191">
        <v>32.081000000000003</v>
      </c>
      <c r="I180" s="192"/>
      <c r="J180" s="193">
        <f>ROUND(I180*H180,2)</f>
        <v>0</v>
      </c>
      <c r="K180" s="194"/>
      <c r="L180" s="39"/>
      <c r="M180" s="195" t="s">
        <v>1</v>
      </c>
      <c r="N180" s="196" t="s">
        <v>43</v>
      </c>
      <c r="O180" s="71"/>
      <c r="P180" s="197">
        <f>O180*H180</f>
        <v>0</v>
      </c>
      <c r="Q180" s="197">
        <v>0</v>
      </c>
      <c r="R180" s="197">
        <f>Q180*H180</f>
        <v>0</v>
      </c>
      <c r="S180" s="197">
        <v>0</v>
      </c>
      <c r="T180" s="198">
        <f>S180*H180</f>
        <v>0</v>
      </c>
      <c r="U180" s="34"/>
      <c r="V180" s="34"/>
      <c r="W180" s="34"/>
      <c r="X180" s="34"/>
      <c r="Y180" s="34"/>
      <c r="Z180" s="34"/>
      <c r="AA180" s="34"/>
      <c r="AB180" s="34"/>
      <c r="AC180" s="34"/>
      <c r="AD180" s="34"/>
      <c r="AE180" s="34"/>
      <c r="AR180" s="199" t="s">
        <v>169</v>
      </c>
      <c r="AT180" s="199" t="s">
        <v>165</v>
      </c>
      <c r="AU180" s="199" t="s">
        <v>88</v>
      </c>
      <c r="AY180" s="17" t="s">
        <v>163</v>
      </c>
      <c r="BE180" s="200">
        <f>IF(N180="základní",J180,0)</f>
        <v>0</v>
      </c>
      <c r="BF180" s="200">
        <f>IF(N180="snížená",J180,0)</f>
        <v>0</v>
      </c>
      <c r="BG180" s="200">
        <f>IF(N180="zákl. přenesená",J180,0)</f>
        <v>0</v>
      </c>
      <c r="BH180" s="200">
        <f>IF(N180="sníž. přenesená",J180,0)</f>
        <v>0</v>
      </c>
      <c r="BI180" s="200">
        <f>IF(N180="nulová",J180,0)</f>
        <v>0</v>
      </c>
      <c r="BJ180" s="17" t="s">
        <v>86</v>
      </c>
      <c r="BK180" s="200">
        <f>ROUND(I180*H180,2)</f>
        <v>0</v>
      </c>
      <c r="BL180" s="17" t="s">
        <v>169</v>
      </c>
      <c r="BM180" s="199" t="s">
        <v>1706</v>
      </c>
    </row>
    <row r="181" spans="1:65" s="2" customFormat="1" ht="24.2" customHeight="1">
      <c r="A181" s="34"/>
      <c r="B181" s="35"/>
      <c r="C181" s="187" t="s">
        <v>263</v>
      </c>
      <c r="D181" s="187" t="s">
        <v>165</v>
      </c>
      <c r="E181" s="188" t="s">
        <v>484</v>
      </c>
      <c r="F181" s="189" t="s">
        <v>485</v>
      </c>
      <c r="G181" s="190" t="s">
        <v>477</v>
      </c>
      <c r="H181" s="191">
        <v>609.53899999999999</v>
      </c>
      <c r="I181" s="192"/>
      <c r="J181" s="193">
        <f>ROUND(I181*H181,2)</f>
        <v>0</v>
      </c>
      <c r="K181" s="194"/>
      <c r="L181" s="39"/>
      <c r="M181" s="195" t="s">
        <v>1</v>
      </c>
      <c r="N181" s="196" t="s">
        <v>43</v>
      </c>
      <c r="O181" s="71"/>
      <c r="P181" s="197">
        <f>O181*H181</f>
        <v>0</v>
      </c>
      <c r="Q181" s="197">
        <v>0</v>
      </c>
      <c r="R181" s="197">
        <f>Q181*H181</f>
        <v>0</v>
      </c>
      <c r="S181" s="197">
        <v>0</v>
      </c>
      <c r="T181" s="198">
        <f>S181*H181</f>
        <v>0</v>
      </c>
      <c r="U181" s="34"/>
      <c r="V181" s="34"/>
      <c r="W181" s="34"/>
      <c r="X181" s="34"/>
      <c r="Y181" s="34"/>
      <c r="Z181" s="34"/>
      <c r="AA181" s="34"/>
      <c r="AB181" s="34"/>
      <c r="AC181" s="34"/>
      <c r="AD181" s="34"/>
      <c r="AE181" s="34"/>
      <c r="AR181" s="199" t="s">
        <v>169</v>
      </c>
      <c r="AT181" s="199" t="s">
        <v>165</v>
      </c>
      <c r="AU181" s="199" t="s">
        <v>88</v>
      </c>
      <c r="AY181" s="17" t="s">
        <v>163</v>
      </c>
      <c r="BE181" s="200">
        <f>IF(N181="základní",J181,0)</f>
        <v>0</v>
      </c>
      <c r="BF181" s="200">
        <f>IF(N181="snížená",J181,0)</f>
        <v>0</v>
      </c>
      <c r="BG181" s="200">
        <f>IF(N181="zákl. přenesená",J181,0)</f>
        <v>0</v>
      </c>
      <c r="BH181" s="200">
        <f>IF(N181="sníž. přenesená",J181,0)</f>
        <v>0</v>
      </c>
      <c r="BI181" s="200">
        <f>IF(N181="nulová",J181,0)</f>
        <v>0</v>
      </c>
      <c r="BJ181" s="17" t="s">
        <v>86</v>
      </c>
      <c r="BK181" s="200">
        <f>ROUND(I181*H181,2)</f>
        <v>0</v>
      </c>
      <c r="BL181" s="17" t="s">
        <v>169</v>
      </c>
      <c r="BM181" s="199" t="s">
        <v>1707</v>
      </c>
    </row>
    <row r="182" spans="1:65" s="13" customFormat="1" ht="11.25">
      <c r="B182" s="201"/>
      <c r="C182" s="202"/>
      <c r="D182" s="203" t="s">
        <v>171</v>
      </c>
      <c r="E182" s="202"/>
      <c r="F182" s="205" t="s">
        <v>1708</v>
      </c>
      <c r="G182" s="202"/>
      <c r="H182" s="206">
        <v>609.53899999999999</v>
      </c>
      <c r="I182" s="207"/>
      <c r="J182" s="202"/>
      <c r="K182" s="202"/>
      <c r="L182" s="208"/>
      <c r="M182" s="209"/>
      <c r="N182" s="210"/>
      <c r="O182" s="210"/>
      <c r="P182" s="210"/>
      <c r="Q182" s="210"/>
      <c r="R182" s="210"/>
      <c r="S182" s="210"/>
      <c r="T182" s="211"/>
      <c r="AT182" s="212" t="s">
        <v>171</v>
      </c>
      <c r="AU182" s="212" t="s">
        <v>88</v>
      </c>
      <c r="AV182" s="13" t="s">
        <v>88</v>
      </c>
      <c r="AW182" s="13" t="s">
        <v>4</v>
      </c>
      <c r="AX182" s="13" t="s">
        <v>86</v>
      </c>
      <c r="AY182" s="212" t="s">
        <v>163</v>
      </c>
    </row>
    <row r="183" spans="1:65" s="2" customFormat="1" ht="24.2" customHeight="1">
      <c r="A183" s="34"/>
      <c r="B183" s="35"/>
      <c r="C183" s="187" t="s">
        <v>270</v>
      </c>
      <c r="D183" s="187" t="s">
        <v>165</v>
      </c>
      <c r="E183" s="188" t="s">
        <v>489</v>
      </c>
      <c r="F183" s="189" t="s">
        <v>490</v>
      </c>
      <c r="G183" s="190" t="s">
        <v>477</v>
      </c>
      <c r="H183" s="191">
        <v>2.8</v>
      </c>
      <c r="I183" s="192"/>
      <c r="J183" s="193">
        <f>ROUND(I183*H183,2)</f>
        <v>0</v>
      </c>
      <c r="K183" s="194"/>
      <c r="L183" s="39"/>
      <c r="M183" s="195" t="s">
        <v>1</v>
      </c>
      <c r="N183" s="196" t="s">
        <v>43</v>
      </c>
      <c r="O183" s="71"/>
      <c r="P183" s="197">
        <f>O183*H183</f>
        <v>0</v>
      </c>
      <c r="Q183" s="197">
        <v>0</v>
      </c>
      <c r="R183" s="197">
        <f>Q183*H183</f>
        <v>0</v>
      </c>
      <c r="S183" s="197">
        <v>0</v>
      </c>
      <c r="T183" s="198">
        <f>S183*H183</f>
        <v>0</v>
      </c>
      <c r="U183" s="34"/>
      <c r="V183" s="34"/>
      <c r="W183" s="34"/>
      <c r="X183" s="34"/>
      <c r="Y183" s="34"/>
      <c r="Z183" s="34"/>
      <c r="AA183" s="34"/>
      <c r="AB183" s="34"/>
      <c r="AC183" s="34"/>
      <c r="AD183" s="34"/>
      <c r="AE183" s="34"/>
      <c r="AR183" s="199" t="s">
        <v>169</v>
      </c>
      <c r="AT183" s="199" t="s">
        <v>165</v>
      </c>
      <c r="AU183" s="199" t="s">
        <v>88</v>
      </c>
      <c r="AY183" s="17" t="s">
        <v>163</v>
      </c>
      <c r="BE183" s="200">
        <f>IF(N183="základní",J183,0)</f>
        <v>0</v>
      </c>
      <c r="BF183" s="200">
        <f>IF(N183="snížená",J183,0)</f>
        <v>0</v>
      </c>
      <c r="BG183" s="200">
        <f>IF(N183="zákl. přenesená",J183,0)</f>
        <v>0</v>
      </c>
      <c r="BH183" s="200">
        <f>IF(N183="sníž. přenesená",J183,0)</f>
        <v>0</v>
      </c>
      <c r="BI183" s="200">
        <f>IF(N183="nulová",J183,0)</f>
        <v>0</v>
      </c>
      <c r="BJ183" s="17" t="s">
        <v>86</v>
      </c>
      <c r="BK183" s="200">
        <f>ROUND(I183*H183,2)</f>
        <v>0</v>
      </c>
      <c r="BL183" s="17" t="s">
        <v>169</v>
      </c>
      <c r="BM183" s="199" t="s">
        <v>1709</v>
      </c>
    </row>
    <row r="184" spans="1:65" s="2" customFormat="1" ht="78">
      <c r="A184" s="34"/>
      <c r="B184" s="35"/>
      <c r="C184" s="36"/>
      <c r="D184" s="203" t="s">
        <v>191</v>
      </c>
      <c r="E184" s="36"/>
      <c r="F184" s="224" t="s">
        <v>492</v>
      </c>
      <c r="G184" s="36"/>
      <c r="H184" s="36"/>
      <c r="I184" s="225"/>
      <c r="J184" s="36"/>
      <c r="K184" s="36"/>
      <c r="L184" s="39"/>
      <c r="M184" s="226"/>
      <c r="N184" s="227"/>
      <c r="O184" s="71"/>
      <c r="P184" s="71"/>
      <c r="Q184" s="71"/>
      <c r="R184" s="71"/>
      <c r="S184" s="71"/>
      <c r="T184" s="72"/>
      <c r="U184" s="34"/>
      <c r="V184" s="34"/>
      <c r="W184" s="34"/>
      <c r="X184" s="34"/>
      <c r="Y184" s="34"/>
      <c r="Z184" s="34"/>
      <c r="AA184" s="34"/>
      <c r="AB184" s="34"/>
      <c r="AC184" s="34"/>
      <c r="AD184" s="34"/>
      <c r="AE184" s="34"/>
      <c r="AT184" s="17" t="s">
        <v>191</v>
      </c>
      <c r="AU184" s="17" t="s">
        <v>88</v>
      </c>
    </row>
    <row r="185" spans="1:65" s="2" customFormat="1" ht="33" customHeight="1">
      <c r="A185" s="34"/>
      <c r="B185" s="35"/>
      <c r="C185" s="187" t="s">
        <v>295</v>
      </c>
      <c r="D185" s="187" t="s">
        <v>165</v>
      </c>
      <c r="E185" s="188" t="s">
        <v>495</v>
      </c>
      <c r="F185" s="189" t="s">
        <v>496</v>
      </c>
      <c r="G185" s="190" t="s">
        <v>477</v>
      </c>
      <c r="H185" s="191">
        <v>14.381</v>
      </c>
      <c r="I185" s="192"/>
      <c r="J185" s="193">
        <f>ROUND(I185*H185,2)</f>
        <v>0</v>
      </c>
      <c r="K185" s="194"/>
      <c r="L185" s="39"/>
      <c r="M185" s="195" t="s">
        <v>1</v>
      </c>
      <c r="N185" s="196" t="s">
        <v>43</v>
      </c>
      <c r="O185" s="71"/>
      <c r="P185" s="197">
        <f>O185*H185</f>
        <v>0</v>
      </c>
      <c r="Q185" s="197">
        <v>0</v>
      </c>
      <c r="R185" s="197">
        <f>Q185*H185</f>
        <v>0</v>
      </c>
      <c r="S185" s="197">
        <v>0</v>
      </c>
      <c r="T185" s="198">
        <f>S185*H185</f>
        <v>0</v>
      </c>
      <c r="U185" s="34"/>
      <c r="V185" s="34"/>
      <c r="W185" s="34"/>
      <c r="X185" s="34"/>
      <c r="Y185" s="34"/>
      <c r="Z185" s="34"/>
      <c r="AA185" s="34"/>
      <c r="AB185" s="34"/>
      <c r="AC185" s="34"/>
      <c r="AD185" s="34"/>
      <c r="AE185" s="34"/>
      <c r="AR185" s="199" t="s">
        <v>169</v>
      </c>
      <c r="AT185" s="199" t="s">
        <v>165</v>
      </c>
      <c r="AU185" s="199" t="s">
        <v>88</v>
      </c>
      <c r="AY185" s="17" t="s">
        <v>163</v>
      </c>
      <c r="BE185" s="200">
        <f>IF(N185="základní",J185,0)</f>
        <v>0</v>
      </c>
      <c r="BF185" s="200">
        <f>IF(N185="snížená",J185,0)</f>
        <v>0</v>
      </c>
      <c r="BG185" s="200">
        <f>IF(N185="zákl. přenesená",J185,0)</f>
        <v>0</v>
      </c>
      <c r="BH185" s="200">
        <f>IF(N185="sníž. přenesená",J185,0)</f>
        <v>0</v>
      </c>
      <c r="BI185" s="200">
        <f>IF(N185="nulová",J185,0)</f>
        <v>0</v>
      </c>
      <c r="BJ185" s="17" t="s">
        <v>86</v>
      </c>
      <c r="BK185" s="200">
        <f>ROUND(I185*H185,2)</f>
        <v>0</v>
      </c>
      <c r="BL185" s="17" t="s">
        <v>169</v>
      </c>
      <c r="BM185" s="199" t="s">
        <v>1710</v>
      </c>
    </row>
    <row r="186" spans="1:65" s="13" customFormat="1" ht="11.25">
      <c r="B186" s="201"/>
      <c r="C186" s="202"/>
      <c r="D186" s="203" t="s">
        <v>171</v>
      </c>
      <c r="E186" s="204" t="s">
        <v>1</v>
      </c>
      <c r="F186" s="205" t="s">
        <v>1711</v>
      </c>
      <c r="G186" s="202"/>
      <c r="H186" s="206">
        <v>14.381</v>
      </c>
      <c r="I186" s="207"/>
      <c r="J186" s="202"/>
      <c r="K186" s="202"/>
      <c r="L186" s="208"/>
      <c r="M186" s="209"/>
      <c r="N186" s="210"/>
      <c r="O186" s="210"/>
      <c r="P186" s="210"/>
      <c r="Q186" s="210"/>
      <c r="R186" s="210"/>
      <c r="S186" s="210"/>
      <c r="T186" s="211"/>
      <c r="AT186" s="212" t="s">
        <v>171</v>
      </c>
      <c r="AU186" s="212" t="s">
        <v>88</v>
      </c>
      <c r="AV186" s="13" t="s">
        <v>88</v>
      </c>
      <c r="AW186" s="13" t="s">
        <v>34</v>
      </c>
      <c r="AX186" s="13" t="s">
        <v>86</v>
      </c>
      <c r="AY186" s="212" t="s">
        <v>163</v>
      </c>
    </row>
    <row r="187" spans="1:65" s="2" customFormat="1" ht="24.2" customHeight="1">
      <c r="A187" s="34"/>
      <c r="B187" s="35"/>
      <c r="C187" s="187" t="s">
        <v>302</v>
      </c>
      <c r="D187" s="187" t="s">
        <v>165</v>
      </c>
      <c r="E187" s="188" t="s">
        <v>508</v>
      </c>
      <c r="F187" s="189" t="s">
        <v>509</v>
      </c>
      <c r="G187" s="190" t="s">
        <v>477</v>
      </c>
      <c r="H187" s="191">
        <v>18.052</v>
      </c>
      <c r="I187" s="192"/>
      <c r="J187" s="193">
        <f>ROUND(I187*H187,2)</f>
        <v>0</v>
      </c>
      <c r="K187" s="194"/>
      <c r="L187" s="39"/>
      <c r="M187" s="195" t="s">
        <v>1</v>
      </c>
      <c r="N187" s="196" t="s">
        <v>43</v>
      </c>
      <c r="O187" s="71"/>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169</v>
      </c>
      <c r="AT187" s="199" t="s">
        <v>165</v>
      </c>
      <c r="AU187" s="199" t="s">
        <v>88</v>
      </c>
      <c r="AY187" s="17" t="s">
        <v>163</v>
      </c>
      <c r="BE187" s="200">
        <f>IF(N187="základní",J187,0)</f>
        <v>0</v>
      </c>
      <c r="BF187" s="200">
        <f>IF(N187="snížená",J187,0)</f>
        <v>0</v>
      </c>
      <c r="BG187" s="200">
        <f>IF(N187="zákl. přenesená",J187,0)</f>
        <v>0</v>
      </c>
      <c r="BH187" s="200">
        <f>IF(N187="sníž. přenesená",J187,0)</f>
        <v>0</v>
      </c>
      <c r="BI187" s="200">
        <f>IF(N187="nulová",J187,0)</f>
        <v>0</v>
      </c>
      <c r="BJ187" s="17" t="s">
        <v>86</v>
      </c>
      <c r="BK187" s="200">
        <f>ROUND(I187*H187,2)</f>
        <v>0</v>
      </c>
      <c r="BL187" s="17" t="s">
        <v>169</v>
      </c>
      <c r="BM187" s="199" t="s">
        <v>1712</v>
      </c>
    </row>
    <row r="188" spans="1:65" s="13" customFormat="1" ht="11.25">
      <c r="B188" s="201"/>
      <c r="C188" s="202"/>
      <c r="D188" s="203" t="s">
        <v>171</v>
      </c>
      <c r="E188" s="204" t="s">
        <v>1</v>
      </c>
      <c r="F188" s="205" t="s">
        <v>1713</v>
      </c>
      <c r="G188" s="202"/>
      <c r="H188" s="206">
        <v>18.052</v>
      </c>
      <c r="I188" s="207"/>
      <c r="J188" s="202"/>
      <c r="K188" s="202"/>
      <c r="L188" s="208"/>
      <c r="M188" s="209"/>
      <c r="N188" s="210"/>
      <c r="O188" s="210"/>
      <c r="P188" s="210"/>
      <c r="Q188" s="210"/>
      <c r="R188" s="210"/>
      <c r="S188" s="210"/>
      <c r="T188" s="211"/>
      <c r="AT188" s="212" t="s">
        <v>171</v>
      </c>
      <c r="AU188" s="212" t="s">
        <v>88</v>
      </c>
      <c r="AV188" s="13" t="s">
        <v>88</v>
      </c>
      <c r="AW188" s="13" t="s">
        <v>34</v>
      </c>
      <c r="AX188" s="13" t="s">
        <v>86</v>
      </c>
      <c r="AY188" s="212" t="s">
        <v>163</v>
      </c>
    </row>
    <row r="189" spans="1:65" s="2" customFormat="1" ht="33" customHeight="1">
      <c r="A189" s="34"/>
      <c r="B189" s="35"/>
      <c r="C189" s="187" t="s">
        <v>7</v>
      </c>
      <c r="D189" s="187" t="s">
        <v>165</v>
      </c>
      <c r="E189" s="188" t="s">
        <v>512</v>
      </c>
      <c r="F189" s="189" t="s">
        <v>513</v>
      </c>
      <c r="G189" s="190" t="s">
        <v>477</v>
      </c>
      <c r="H189" s="191">
        <v>7.6159999999999997</v>
      </c>
      <c r="I189" s="192"/>
      <c r="J189" s="193">
        <f>ROUND(I189*H189,2)</f>
        <v>0</v>
      </c>
      <c r="K189" s="194"/>
      <c r="L189" s="39"/>
      <c r="M189" s="195" t="s">
        <v>1</v>
      </c>
      <c r="N189" s="196" t="s">
        <v>43</v>
      </c>
      <c r="O189" s="71"/>
      <c r="P189" s="197">
        <f>O189*H189</f>
        <v>0</v>
      </c>
      <c r="Q189" s="197">
        <v>0</v>
      </c>
      <c r="R189" s="197">
        <f>Q189*H189</f>
        <v>0</v>
      </c>
      <c r="S189" s="197">
        <v>0</v>
      </c>
      <c r="T189" s="198">
        <f>S189*H189</f>
        <v>0</v>
      </c>
      <c r="U189" s="34"/>
      <c r="V189" s="34"/>
      <c r="W189" s="34"/>
      <c r="X189" s="34"/>
      <c r="Y189" s="34"/>
      <c r="Z189" s="34"/>
      <c r="AA189" s="34"/>
      <c r="AB189" s="34"/>
      <c r="AC189" s="34"/>
      <c r="AD189" s="34"/>
      <c r="AE189" s="34"/>
      <c r="AR189" s="199" t="s">
        <v>169</v>
      </c>
      <c r="AT189" s="199" t="s">
        <v>165</v>
      </c>
      <c r="AU189" s="199" t="s">
        <v>88</v>
      </c>
      <c r="AY189" s="17" t="s">
        <v>163</v>
      </c>
      <c r="BE189" s="200">
        <f>IF(N189="základní",J189,0)</f>
        <v>0</v>
      </c>
      <c r="BF189" s="200">
        <f>IF(N189="snížená",J189,0)</f>
        <v>0</v>
      </c>
      <c r="BG189" s="200">
        <f>IF(N189="zákl. přenesená",J189,0)</f>
        <v>0</v>
      </c>
      <c r="BH189" s="200">
        <f>IF(N189="sníž. přenesená",J189,0)</f>
        <v>0</v>
      </c>
      <c r="BI189" s="200">
        <f>IF(N189="nulová",J189,0)</f>
        <v>0</v>
      </c>
      <c r="BJ189" s="17" t="s">
        <v>86</v>
      </c>
      <c r="BK189" s="200">
        <f>ROUND(I189*H189,2)</f>
        <v>0</v>
      </c>
      <c r="BL189" s="17" t="s">
        <v>169</v>
      </c>
      <c r="BM189" s="199" t="s">
        <v>1714</v>
      </c>
    </row>
    <row r="190" spans="1:65" s="13" customFormat="1" ht="11.25">
      <c r="B190" s="201"/>
      <c r="C190" s="202"/>
      <c r="D190" s="203" t="s">
        <v>171</v>
      </c>
      <c r="E190" s="204" t="s">
        <v>1</v>
      </c>
      <c r="F190" s="205" t="s">
        <v>1715</v>
      </c>
      <c r="G190" s="202"/>
      <c r="H190" s="206">
        <v>7.6159999999999997</v>
      </c>
      <c r="I190" s="207"/>
      <c r="J190" s="202"/>
      <c r="K190" s="202"/>
      <c r="L190" s="208"/>
      <c r="M190" s="209"/>
      <c r="N190" s="210"/>
      <c r="O190" s="210"/>
      <c r="P190" s="210"/>
      <c r="Q190" s="210"/>
      <c r="R190" s="210"/>
      <c r="S190" s="210"/>
      <c r="T190" s="211"/>
      <c r="AT190" s="212" t="s">
        <v>171</v>
      </c>
      <c r="AU190" s="212" t="s">
        <v>88</v>
      </c>
      <c r="AV190" s="13" t="s">
        <v>88</v>
      </c>
      <c r="AW190" s="13" t="s">
        <v>34</v>
      </c>
      <c r="AX190" s="13" t="s">
        <v>86</v>
      </c>
      <c r="AY190" s="212" t="s">
        <v>163</v>
      </c>
    </row>
    <row r="191" spans="1:65" s="12" customFormat="1" ht="22.9" customHeight="1">
      <c r="B191" s="171"/>
      <c r="C191" s="172"/>
      <c r="D191" s="173" t="s">
        <v>77</v>
      </c>
      <c r="E191" s="185" t="s">
        <v>516</v>
      </c>
      <c r="F191" s="185" t="s">
        <v>517</v>
      </c>
      <c r="G191" s="172"/>
      <c r="H191" s="172"/>
      <c r="I191" s="175"/>
      <c r="J191" s="186">
        <f>BK191</f>
        <v>0</v>
      </c>
      <c r="K191" s="172"/>
      <c r="L191" s="177"/>
      <c r="M191" s="178"/>
      <c r="N191" s="179"/>
      <c r="O191" s="179"/>
      <c r="P191" s="180">
        <f>P192</f>
        <v>0</v>
      </c>
      <c r="Q191" s="179"/>
      <c r="R191" s="180">
        <f>R192</f>
        <v>0</v>
      </c>
      <c r="S191" s="179"/>
      <c r="T191" s="181">
        <f>T192</f>
        <v>0</v>
      </c>
      <c r="AR191" s="182" t="s">
        <v>86</v>
      </c>
      <c r="AT191" s="183" t="s">
        <v>77</v>
      </c>
      <c r="AU191" s="183" t="s">
        <v>86</v>
      </c>
      <c r="AY191" s="182" t="s">
        <v>163</v>
      </c>
      <c r="BK191" s="184">
        <f>BK192</f>
        <v>0</v>
      </c>
    </row>
    <row r="192" spans="1:65" s="2" customFormat="1" ht="21.75" customHeight="1">
      <c r="A192" s="34"/>
      <c r="B192" s="35"/>
      <c r="C192" s="187" t="s">
        <v>315</v>
      </c>
      <c r="D192" s="187" t="s">
        <v>165</v>
      </c>
      <c r="E192" s="188" t="s">
        <v>518</v>
      </c>
      <c r="F192" s="189" t="s">
        <v>519</v>
      </c>
      <c r="G192" s="190" t="s">
        <v>477</v>
      </c>
      <c r="H192" s="191">
        <v>34.405999999999999</v>
      </c>
      <c r="I192" s="192"/>
      <c r="J192" s="193">
        <f>ROUND(I192*H192,2)</f>
        <v>0</v>
      </c>
      <c r="K192" s="194"/>
      <c r="L192" s="39"/>
      <c r="M192" s="195" t="s">
        <v>1</v>
      </c>
      <c r="N192" s="196" t="s">
        <v>43</v>
      </c>
      <c r="O192" s="71"/>
      <c r="P192" s="197">
        <f>O192*H192</f>
        <v>0</v>
      </c>
      <c r="Q192" s="197">
        <v>0</v>
      </c>
      <c r="R192" s="197">
        <f>Q192*H192</f>
        <v>0</v>
      </c>
      <c r="S192" s="197">
        <v>0</v>
      </c>
      <c r="T192" s="198">
        <f>S192*H192</f>
        <v>0</v>
      </c>
      <c r="U192" s="34"/>
      <c r="V192" s="34"/>
      <c r="W192" s="34"/>
      <c r="X192" s="34"/>
      <c r="Y192" s="34"/>
      <c r="Z192" s="34"/>
      <c r="AA192" s="34"/>
      <c r="AB192" s="34"/>
      <c r="AC192" s="34"/>
      <c r="AD192" s="34"/>
      <c r="AE192" s="34"/>
      <c r="AR192" s="199" t="s">
        <v>169</v>
      </c>
      <c r="AT192" s="199" t="s">
        <v>165</v>
      </c>
      <c r="AU192" s="199" t="s">
        <v>88</v>
      </c>
      <c r="AY192" s="17" t="s">
        <v>163</v>
      </c>
      <c r="BE192" s="200">
        <f>IF(N192="základní",J192,0)</f>
        <v>0</v>
      </c>
      <c r="BF192" s="200">
        <f>IF(N192="snížená",J192,0)</f>
        <v>0</v>
      </c>
      <c r="BG192" s="200">
        <f>IF(N192="zákl. přenesená",J192,0)</f>
        <v>0</v>
      </c>
      <c r="BH192" s="200">
        <f>IF(N192="sníž. přenesená",J192,0)</f>
        <v>0</v>
      </c>
      <c r="BI192" s="200">
        <f>IF(N192="nulová",J192,0)</f>
        <v>0</v>
      </c>
      <c r="BJ192" s="17" t="s">
        <v>86</v>
      </c>
      <c r="BK192" s="200">
        <f>ROUND(I192*H192,2)</f>
        <v>0</v>
      </c>
      <c r="BL192" s="17" t="s">
        <v>169</v>
      </c>
      <c r="BM192" s="199" t="s">
        <v>1716</v>
      </c>
    </row>
    <row r="193" spans="1:65" s="12" customFormat="1" ht="25.9" customHeight="1">
      <c r="B193" s="171"/>
      <c r="C193" s="172"/>
      <c r="D193" s="173" t="s">
        <v>77</v>
      </c>
      <c r="E193" s="174" t="s">
        <v>521</v>
      </c>
      <c r="F193" s="174" t="s">
        <v>522</v>
      </c>
      <c r="G193" s="172"/>
      <c r="H193" s="172"/>
      <c r="I193" s="175"/>
      <c r="J193" s="176">
        <f>BK193</f>
        <v>0</v>
      </c>
      <c r="K193" s="172"/>
      <c r="L193" s="177"/>
      <c r="M193" s="178"/>
      <c r="N193" s="179"/>
      <c r="O193" s="179"/>
      <c r="P193" s="180">
        <f>P194+P199+P205+P211+P222+P232+P248+P251</f>
        <v>0</v>
      </c>
      <c r="Q193" s="179"/>
      <c r="R193" s="180">
        <f>R194+R199+R205+R211+R222+R232+R248+R251</f>
        <v>9.2578745999999992</v>
      </c>
      <c r="S193" s="179"/>
      <c r="T193" s="181">
        <f>T194+T199+T205+T211+T222+T232+T248+T251</f>
        <v>8.0237923999999996</v>
      </c>
      <c r="AR193" s="182" t="s">
        <v>88</v>
      </c>
      <c r="AT193" s="183" t="s">
        <v>77</v>
      </c>
      <c r="AU193" s="183" t="s">
        <v>78</v>
      </c>
      <c r="AY193" s="182" t="s">
        <v>163</v>
      </c>
      <c r="BK193" s="184">
        <f>BK194+BK199+BK205+BK211+BK222+BK232+BK248+BK251</f>
        <v>0</v>
      </c>
    </row>
    <row r="194" spans="1:65" s="12" customFormat="1" ht="22.9" customHeight="1">
      <c r="B194" s="171"/>
      <c r="C194" s="172"/>
      <c r="D194" s="173" t="s">
        <v>77</v>
      </c>
      <c r="E194" s="185" t="s">
        <v>842</v>
      </c>
      <c r="F194" s="185" t="s">
        <v>843</v>
      </c>
      <c r="G194" s="172"/>
      <c r="H194" s="172"/>
      <c r="I194" s="175"/>
      <c r="J194" s="186">
        <f>BK194</f>
        <v>0</v>
      </c>
      <c r="K194" s="172"/>
      <c r="L194" s="177"/>
      <c r="M194" s="178"/>
      <c r="N194" s="179"/>
      <c r="O194" s="179"/>
      <c r="P194" s="180">
        <f>SUM(P195:P198)</f>
        <v>0</v>
      </c>
      <c r="Q194" s="179"/>
      <c r="R194" s="180">
        <f>SUM(R195:R198)</f>
        <v>0.1862</v>
      </c>
      <c r="S194" s="179"/>
      <c r="T194" s="181">
        <f>SUM(T195:T198)</f>
        <v>0.37240000000000001</v>
      </c>
      <c r="AR194" s="182" t="s">
        <v>86</v>
      </c>
      <c r="AT194" s="183" t="s">
        <v>77</v>
      </c>
      <c r="AU194" s="183" t="s">
        <v>86</v>
      </c>
      <c r="AY194" s="182" t="s">
        <v>163</v>
      </c>
      <c r="BK194" s="184">
        <f>SUM(BK195:BK198)</f>
        <v>0</v>
      </c>
    </row>
    <row r="195" spans="1:65" s="2" customFormat="1" ht="24.2" customHeight="1">
      <c r="A195" s="34"/>
      <c r="B195" s="35"/>
      <c r="C195" s="187" t="s">
        <v>320</v>
      </c>
      <c r="D195" s="187" t="s">
        <v>165</v>
      </c>
      <c r="E195" s="188" t="s">
        <v>1717</v>
      </c>
      <c r="F195" s="189" t="s">
        <v>1718</v>
      </c>
      <c r="G195" s="190" t="s">
        <v>259</v>
      </c>
      <c r="H195" s="191">
        <v>70</v>
      </c>
      <c r="I195" s="192"/>
      <c r="J195" s="193">
        <f>ROUND(I195*H195,2)</f>
        <v>0</v>
      </c>
      <c r="K195" s="194"/>
      <c r="L195" s="39"/>
      <c r="M195" s="195" t="s">
        <v>1</v>
      </c>
      <c r="N195" s="196" t="s">
        <v>43</v>
      </c>
      <c r="O195" s="71"/>
      <c r="P195" s="197">
        <f>O195*H195</f>
        <v>0</v>
      </c>
      <c r="Q195" s="197">
        <v>5.0000000000000002E-5</v>
      </c>
      <c r="R195" s="197">
        <f>Q195*H195</f>
        <v>3.5000000000000001E-3</v>
      </c>
      <c r="S195" s="197">
        <v>5.3200000000000001E-3</v>
      </c>
      <c r="T195" s="198">
        <f>S195*H195</f>
        <v>0.37240000000000001</v>
      </c>
      <c r="U195" s="34"/>
      <c r="V195" s="34"/>
      <c r="W195" s="34"/>
      <c r="X195" s="34"/>
      <c r="Y195" s="34"/>
      <c r="Z195" s="34"/>
      <c r="AA195" s="34"/>
      <c r="AB195" s="34"/>
      <c r="AC195" s="34"/>
      <c r="AD195" s="34"/>
      <c r="AE195" s="34"/>
      <c r="AR195" s="199" t="s">
        <v>169</v>
      </c>
      <c r="AT195" s="199" t="s">
        <v>165</v>
      </c>
      <c r="AU195" s="199" t="s">
        <v>88</v>
      </c>
      <c r="AY195" s="17" t="s">
        <v>163</v>
      </c>
      <c r="BE195" s="200">
        <f>IF(N195="základní",J195,0)</f>
        <v>0</v>
      </c>
      <c r="BF195" s="200">
        <f>IF(N195="snížená",J195,0)</f>
        <v>0</v>
      </c>
      <c r="BG195" s="200">
        <f>IF(N195="zákl. přenesená",J195,0)</f>
        <v>0</v>
      </c>
      <c r="BH195" s="200">
        <f>IF(N195="sníž. přenesená",J195,0)</f>
        <v>0</v>
      </c>
      <c r="BI195" s="200">
        <f>IF(N195="nulová",J195,0)</f>
        <v>0</v>
      </c>
      <c r="BJ195" s="17" t="s">
        <v>86</v>
      </c>
      <c r="BK195" s="200">
        <f>ROUND(I195*H195,2)</f>
        <v>0</v>
      </c>
      <c r="BL195" s="17" t="s">
        <v>169</v>
      </c>
      <c r="BM195" s="199" t="s">
        <v>1719</v>
      </c>
    </row>
    <row r="196" spans="1:65" s="2" customFormat="1" ht="24.2" customHeight="1">
      <c r="A196" s="34"/>
      <c r="B196" s="35"/>
      <c r="C196" s="187" t="s">
        <v>324</v>
      </c>
      <c r="D196" s="187" t="s">
        <v>165</v>
      </c>
      <c r="E196" s="188" t="s">
        <v>1720</v>
      </c>
      <c r="F196" s="189" t="s">
        <v>1721</v>
      </c>
      <c r="G196" s="190" t="s">
        <v>259</v>
      </c>
      <c r="H196" s="191">
        <v>70</v>
      </c>
      <c r="I196" s="192"/>
      <c r="J196" s="193">
        <f>ROUND(I196*H196,2)</f>
        <v>0</v>
      </c>
      <c r="K196" s="194"/>
      <c r="L196" s="39"/>
      <c r="M196" s="195" t="s">
        <v>1</v>
      </c>
      <c r="N196" s="196" t="s">
        <v>43</v>
      </c>
      <c r="O196" s="71"/>
      <c r="P196" s="197">
        <f>O196*H196</f>
        <v>0</v>
      </c>
      <c r="Q196" s="197">
        <v>2.6099999999999999E-3</v>
      </c>
      <c r="R196" s="197">
        <f>Q196*H196</f>
        <v>0.1827</v>
      </c>
      <c r="S196" s="197">
        <v>0</v>
      </c>
      <c r="T196" s="198">
        <f>S196*H196</f>
        <v>0</v>
      </c>
      <c r="U196" s="34"/>
      <c r="V196" s="34"/>
      <c r="W196" s="34"/>
      <c r="X196" s="34"/>
      <c r="Y196" s="34"/>
      <c r="Z196" s="34"/>
      <c r="AA196" s="34"/>
      <c r="AB196" s="34"/>
      <c r="AC196" s="34"/>
      <c r="AD196" s="34"/>
      <c r="AE196" s="34"/>
      <c r="AR196" s="199" t="s">
        <v>169</v>
      </c>
      <c r="AT196" s="199" t="s">
        <v>165</v>
      </c>
      <c r="AU196" s="199" t="s">
        <v>88</v>
      </c>
      <c r="AY196" s="17" t="s">
        <v>163</v>
      </c>
      <c r="BE196" s="200">
        <f>IF(N196="základní",J196,0)</f>
        <v>0</v>
      </c>
      <c r="BF196" s="200">
        <f>IF(N196="snížená",J196,0)</f>
        <v>0</v>
      </c>
      <c r="BG196" s="200">
        <f>IF(N196="zákl. přenesená",J196,0)</f>
        <v>0</v>
      </c>
      <c r="BH196" s="200">
        <f>IF(N196="sníž. přenesená",J196,0)</f>
        <v>0</v>
      </c>
      <c r="BI196" s="200">
        <f>IF(N196="nulová",J196,0)</f>
        <v>0</v>
      </c>
      <c r="BJ196" s="17" t="s">
        <v>86</v>
      </c>
      <c r="BK196" s="200">
        <f>ROUND(I196*H196,2)</f>
        <v>0</v>
      </c>
      <c r="BL196" s="17" t="s">
        <v>169</v>
      </c>
      <c r="BM196" s="199" t="s">
        <v>1722</v>
      </c>
    </row>
    <row r="197" spans="1:65" s="2" customFormat="1" ht="146.25">
      <c r="A197" s="34"/>
      <c r="B197" s="35"/>
      <c r="C197" s="36"/>
      <c r="D197" s="203" t="s">
        <v>191</v>
      </c>
      <c r="E197" s="36"/>
      <c r="F197" s="224" t="s">
        <v>1723</v>
      </c>
      <c r="G197" s="36"/>
      <c r="H197" s="36"/>
      <c r="I197" s="225"/>
      <c r="J197" s="36"/>
      <c r="K197" s="36"/>
      <c r="L197" s="39"/>
      <c r="M197" s="226"/>
      <c r="N197" s="227"/>
      <c r="O197" s="71"/>
      <c r="P197" s="71"/>
      <c r="Q197" s="71"/>
      <c r="R197" s="71"/>
      <c r="S197" s="71"/>
      <c r="T197" s="72"/>
      <c r="U197" s="34"/>
      <c r="V197" s="34"/>
      <c r="W197" s="34"/>
      <c r="X197" s="34"/>
      <c r="Y197" s="34"/>
      <c r="Z197" s="34"/>
      <c r="AA197" s="34"/>
      <c r="AB197" s="34"/>
      <c r="AC197" s="34"/>
      <c r="AD197" s="34"/>
      <c r="AE197" s="34"/>
      <c r="AT197" s="17" t="s">
        <v>191</v>
      </c>
      <c r="AU197" s="17" t="s">
        <v>88</v>
      </c>
    </row>
    <row r="198" spans="1:65" s="2" customFormat="1" ht="24.2" customHeight="1">
      <c r="A198" s="34"/>
      <c r="B198" s="35"/>
      <c r="C198" s="187" t="s">
        <v>329</v>
      </c>
      <c r="D198" s="187" t="s">
        <v>165</v>
      </c>
      <c r="E198" s="188" t="s">
        <v>885</v>
      </c>
      <c r="F198" s="189" t="s">
        <v>886</v>
      </c>
      <c r="G198" s="190" t="s">
        <v>537</v>
      </c>
      <c r="H198" s="239"/>
      <c r="I198" s="192"/>
      <c r="J198" s="193">
        <f>ROUND(I198*H198,2)</f>
        <v>0</v>
      </c>
      <c r="K198" s="194"/>
      <c r="L198" s="39"/>
      <c r="M198" s="195" t="s">
        <v>1</v>
      </c>
      <c r="N198" s="196" t="s">
        <v>43</v>
      </c>
      <c r="O198" s="71"/>
      <c r="P198" s="197">
        <f>O198*H198</f>
        <v>0</v>
      </c>
      <c r="Q198" s="197">
        <v>0</v>
      </c>
      <c r="R198" s="197">
        <f>Q198*H198</f>
        <v>0</v>
      </c>
      <c r="S198" s="197">
        <v>0</v>
      </c>
      <c r="T198" s="198">
        <f>S198*H198</f>
        <v>0</v>
      </c>
      <c r="U198" s="34"/>
      <c r="V198" s="34"/>
      <c r="W198" s="34"/>
      <c r="X198" s="34"/>
      <c r="Y198" s="34"/>
      <c r="Z198" s="34"/>
      <c r="AA198" s="34"/>
      <c r="AB198" s="34"/>
      <c r="AC198" s="34"/>
      <c r="AD198" s="34"/>
      <c r="AE198" s="34"/>
      <c r="AR198" s="199" t="s">
        <v>256</v>
      </c>
      <c r="AT198" s="199" t="s">
        <v>165</v>
      </c>
      <c r="AU198" s="199" t="s">
        <v>88</v>
      </c>
      <c r="AY198" s="17" t="s">
        <v>163</v>
      </c>
      <c r="BE198" s="200">
        <f>IF(N198="základní",J198,0)</f>
        <v>0</v>
      </c>
      <c r="BF198" s="200">
        <f>IF(N198="snížená",J198,0)</f>
        <v>0</v>
      </c>
      <c r="BG198" s="200">
        <f>IF(N198="zákl. přenesená",J198,0)</f>
        <v>0</v>
      </c>
      <c r="BH198" s="200">
        <f>IF(N198="sníž. přenesená",J198,0)</f>
        <v>0</v>
      </c>
      <c r="BI198" s="200">
        <f>IF(N198="nulová",J198,0)</f>
        <v>0</v>
      </c>
      <c r="BJ198" s="17" t="s">
        <v>86</v>
      </c>
      <c r="BK198" s="200">
        <f>ROUND(I198*H198,2)</f>
        <v>0</v>
      </c>
      <c r="BL198" s="17" t="s">
        <v>256</v>
      </c>
      <c r="BM198" s="199" t="s">
        <v>1724</v>
      </c>
    </row>
    <row r="199" spans="1:65" s="12" customFormat="1" ht="22.9" customHeight="1">
      <c r="B199" s="171"/>
      <c r="C199" s="172"/>
      <c r="D199" s="173" t="s">
        <v>77</v>
      </c>
      <c r="E199" s="185" t="s">
        <v>539</v>
      </c>
      <c r="F199" s="185" t="s">
        <v>540</v>
      </c>
      <c r="G199" s="172"/>
      <c r="H199" s="172"/>
      <c r="I199" s="175"/>
      <c r="J199" s="186">
        <f>BK199</f>
        <v>0</v>
      </c>
      <c r="K199" s="172"/>
      <c r="L199" s="177"/>
      <c r="M199" s="178"/>
      <c r="N199" s="179"/>
      <c r="O199" s="179"/>
      <c r="P199" s="180">
        <f>SUM(P200:P204)</f>
        <v>0</v>
      </c>
      <c r="Q199" s="179"/>
      <c r="R199" s="180">
        <f>SUM(R200:R204)</f>
        <v>0.10799999999999998</v>
      </c>
      <c r="S199" s="179"/>
      <c r="T199" s="181">
        <f>SUM(T200:T204)</f>
        <v>2.7585000000000002</v>
      </c>
      <c r="AR199" s="182" t="s">
        <v>88</v>
      </c>
      <c r="AT199" s="183" t="s">
        <v>77</v>
      </c>
      <c r="AU199" s="183" t="s">
        <v>86</v>
      </c>
      <c r="AY199" s="182" t="s">
        <v>163</v>
      </c>
      <c r="BK199" s="184">
        <f>SUM(BK200:BK204)</f>
        <v>0</v>
      </c>
    </row>
    <row r="200" spans="1:65" s="2" customFormat="1" ht="24.2" customHeight="1">
      <c r="A200" s="34"/>
      <c r="B200" s="35"/>
      <c r="C200" s="187" t="s">
        <v>338</v>
      </c>
      <c r="D200" s="187" t="s">
        <v>165</v>
      </c>
      <c r="E200" s="188" t="s">
        <v>542</v>
      </c>
      <c r="F200" s="189" t="s">
        <v>1725</v>
      </c>
      <c r="G200" s="190" t="s">
        <v>259</v>
      </c>
      <c r="H200" s="191">
        <v>90</v>
      </c>
      <c r="I200" s="192"/>
      <c r="J200" s="193">
        <f>ROUND(I200*H200,2)</f>
        <v>0</v>
      </c>
      <c r="K200" s="194"/>
      <c r="L200" s="39"/>
      <c r="M200" s="195" t="s">
        <v>1</v>
      </c>
      <c r="N200" s="196" t="s">
        <v>43</v>
      </c>
      <c r="O200" s="71"/>
      <c r="P200" s="197">
        <f>O200*H200</f>
        <v>0</v>
      </c>
      <c r="Q200" s="197">
        <v>0</v>
      </c>
      <c r="R200" s="197">
        <f>Q200*H200</f>
        <v>0</v>
      </c>
      <c r="S200" s="197">
        <v>3.065E-2</v>
      </c>
      <c r="T200" s="198">
        <f>S200*H200</f>
        <v>2.7585000000000002</v>
      </c>
      <c r="U200" s="34"/>
      <c r="V200" s="34"/>
      <c r="W200" s="34"/>
      <c r="X200" s="34"/>
      <c r="Y200" s="34"/>
      <c r="Z200" s="34"/>
      <c r="AA200" s="34"/>
      <c r="AB200" s="34"/>
      <c r="AC200" s="34"/>
      <c r="AD200" s="34"/>
      <c r="AE200" s="34"/>
      <c r="AR200" s="199" t="s">
        <v>256</v>
      </c>
      <c r="AT200" s="199" t="s">
        <v>165</v>
      </c>
      <c r="AU200" s="199" t="s">
        <v>88</v>
      </c>
      <c r="AY200" s="17" t="s">
        <v>163</v>
      </c>
      <c r="BE200" s="200">
        <f>IF(N200="základní",J200,0)</f>
        <v>0</v>
      </c>
      <c r="BF200" s="200">
        <f>IF(N200="snížená",J200,0)</f>
        <v>0</v>
      </c>
      <c r="BG200" s="200">
        <f>IF(N200="zákl. přenesená",J200,0)</f>
        <v>0</v>
      </c>
      <c r="BH200" s="200">
        <f>IF(N200="sníž. přenesená",J200,0)</f>
        <v>0</v>
      </c>
      <c r="BI200" s="200">
        <f>IF(N200="nulová",J200,0)</f>
        <v>0</v>
      </c>
      <c r="BJ200" s="17" t="s">
        <v>86</v>
      </c>
      <c r="BK200" s="200">
        <f>ROUND(I200*H200,2)</f>
        <v>0</v>
      </c>
      <c r="BL200" s="17" t="s">
        <v>256</v>
      </c>
      <c r="BM200" s="199" t="s">
        <v>1726</v>
      </c>
    </row>
    <row r="201" spans="1:65" s="2" customFormat="1" ht="48.75">
      <c r="A201" s="34"/>
      <c r="B201" s="35"/>
      <c r="C201" s="36"/>
      <c r="D201" s="203" t="s">
        <v>191</v>
      </c>
      <c r="E201" s="36"/>
      <c r="F201" s="224" t="s">
        <v>1727</v>
      </c>
      <c r="G201" s="36"/>
      <c r="H201" s="36"/>
      <c r="I201" s="225"/>
      <c r="J201" s="36"/>
      <c r="K201" s="36"/>
      <c r="L201" s="39"/>
      <c r="M201" s="226"/>
      <c r="N201" s="227"/>
      <c r="O201" s="71"/>
      <c r="P201" s="71"/>
      <c r="Q201" s="71"/>
      <c r="R201" s="71"/>
      <c r="S201" s="71"/>
      <c r="T201" s="72"/>
      <c r="U201" s="34"/>
      <c r="V201" s="34"/>
      <c r="W201" s="34"/>
      <c r="X201" s="34"/>
      <c r="Y201" s="34"/>
      <c r="Z201" s="34"/>
      <c r="AA201" s="34"/>
      <c r="AB201" s="34"/>
      <c r="AC201" s="34"/>
      <c r="AD201" s="34"/>
      <c r="AE201" s="34"/>
      <c r="AT201" s="17" t="s">
        <v>191</v>
      </c>
      <c r="AU201" s="17" t="s">
        <v>88</v>
      </c>
    </row>
    <row r="202" spans="1:65" s="2" customFormat="1" ht="24.2" customHeight="1">
      <c r="A202" s="34"/>
      <c r="B202" s="35"/>
      <c r="C202" s="187" t="s">
        <v>343</v>
      </c>
      <c r="D202" s="187" t="s">
        <v>165</v>
      </c>
      <c r="E202" s="188" t="s">
        <v>1728</v>
      </c>
      <c r="F202" s="189" t="s">
        <v>1729</v>
      </c>
      <c r="G202" s="190" t="s">
        <v>259</v>
      </c>
      <c r="H202" s="191">
        <v>90</v>
      </c>
      <c r="I202" s="192"/>
      <c r="J202" s="193">
        <f>ROUND(I202*H202,2)</f>
        <v>0</v>
      </c>
      <c r="K202" s="194"/>
      <c r="L202" s="39"/>
      <c r="M202" s="195" t="s">
        <v>1</v>
      </c>
      <c r="N202" s="196" t="s">
        <v>43</v>
      </c>
      <c r="O202" s="71"/>
      <c r="P202" s="197">
        <f>O202*H202</f>
        <v>0</v>
      </c>
      <c r="Q202" s="197">
        <v>1.1999999999999999E-3</v>
      </c>
      <c r="R202" s="197">
        <f>Q202*H202</f>
        <v>0.10799999999999998</v>
      </c>
      <c r="S202" s="197">
        <v>0</v>
      </c>
      <c r="T202" s="198">
        <f>S202*H202</f>
        <v>0</v>
      </c>
      <c r="U202" s="34"/>
      <c r="V202" s="34"/>
      <c r="W202" s="34"/>
      <c r="X202" s="34"/>
      <c r="Y202" s="34"/>
      <c r="Z202" s="34"/>
      <c r="AA202" s="34"/>
      <c r="AB202" s="34"/>
      <c r="AC202" s="34"/>
      <c r="AD202" s="34"/>
      <c r="AE202" s="34"/>
      <c r="AR202" s="199" t="s">
        <v>256</v>
      </c>
      <c r="AT202" s="199" t="s">
        <v>165</v>
      </c>
      <c r="AU202" s="199" t="s">
        <v>88</v>
      </c>
      <c r="AY202" s="17" t="s">
        <v>163</v>
      </c>
      <c r="BE202" s="200">
        <f>IF(N202="základní",J202,0)</f>
        <v>0</v>
      </c>
      <c r="BF202" s="200">
        <f>IF(N202="snížená",J202,0)</f>
        <v>0</v>
      </c>
      <c r="BG202" s="200">
        <f>IF(N202="zákl. přenesená",J202,0)</f>
        <v>0</v>
      </c>
      <c r="BH202" s="200">
        <f>IF(N202="sníž. přenesená",J202,0)</f>
        <v>0</v>
      </c>
      <c r="BI202" s="200">
        <f>IF(N202="nulová",J202,0)</f>
        <v>0</v>
      </c>
      <c r="BJ202" s="17" t="s">
        <v>86</v>
      </c>
      <c r="BK202" s="200">
        <f>ROUND(I202*H202,2)</f>
        <v>0</v>
      </c>
      <c r="BL202" s="17" t="s">
        <v>256</v>
      </c>
      <c r="BM202" s="199" t="s">
        <v>1730</v>
      </c>
    </row>
    <row r="203" spans="1:65" s="2" customFormat="1" ht="146.25">
      <c r="A203" s="34"/>
      <c r="B203" s="35"/>
      <c r="C203" s="36"/>
      <c r="D203" s="203" t="s">
        <v>191</v>
      </c>
      <c r="E203" s="36"/>
      <c r="F203" s="224" t="s">
        <v>1731</v>
      </c>
      <c r="G203" s="36"/>
      <c r="H203" s="36"/>
      <c r="I203" s="225"/>
      <c r="J203" s="36"/>
      <c r="K203" s="36"/>
      <c r="L203" s="39"/>
      <c r="M203" s="226"/>
      <c r="N203" s="227"/>
      <c r="O203" s="71"/>
      <c r="P203" s="71"/>
      <c r="Q203" s="71"/>
      <c r="R203" s="71"/>
      <c r="S203" s="71"/>
      <c r="T203" s="72"/>
      <c r="U203" s="34"/>
      <c r="V203" s="34"/>
      <c r="W203" s="34"/>
      <c r="X203" s="34"/>
      <c r="Y203" s="34"/>
      <c r="Z203" s="34"/>
      <c r="AA203" s="34"/>
      <c r="AB203" s="34"/>
      <c r="AC203" s="34"/>
      <c r="AD203" s="34"/>
      <c r="AE203" s="34"/>
      <c r="AT203" s="17" t="s">
        <v>191</v>
      </c>
      <c r="AU203" s="17" t="s">
        <v>88</v>
      </c>
    </row>
    <row r="204" spans="1:65" s="2" customFormat="1" ht="24.2" customHeight="1">
      <c r="A204" s="34"/>
      <c r="B204" s="35"/>
      <c r="C204" s="187" t="s">
        <v>348</v>
      </c>
      <c r="D204" s="187" t="s">
        <v>165</v>
      </c>
      <c r="E204" s="188" t="s">
        <v>1550</v>
      </c>
      <c r="F204" s="189" t="s">
        <v>1551</v>
      </c>
      <c r="G204" s="190" t="s">
        <v>537</v>
      </c>
      <c r="H204" s="239"/>
      <c r="I204" s="192"/>
      <c r="J204" s="193">
        <f>ROUND(I204*H204,2)</f>
        <v>0</v>
      </c>
      <c r="K204" s="194"/>
      <c r="L204" s="39"/>
      <c r="M204" s="195" t="s">
        <v>1</v>
      </c>
      <c r="N204" s="196" t="s">
        <v>43</v>
      </c>
      <c r="O204" s="71"/>
      <c r="P204" s="197">
        <f>O204*H204</f>
        <v>0</v>
      </c>
      <c r="Q204" s="197">
        <v>0</v>
      </c>
      <c r="R204" s="197">
        <f>Q204*H204</f>
        <v>0</v>
      </c>
      <c r="S204" s="197">
        <v>0</v>
      </c>
      <c r="T204" s="198">
        <f>S204*H204</f>
        <v>0</v>
      </c>
      <c r="U204" s="34"/>
      <c r="V204" s="34"/>
      <c r="W204" s="34"/>
      <c r="X204" s="34"/>
      <c r="Y204" s="34"/>
      <c r="Z204" s="34"/>
      <c r="AA204" s="34"/>
      <c r="AB204" s="34"/>
      <c r="AC204" s="34"/>
      <c r="AD204" s="34"/>
      <c r="AE204" s="34"/>
      <c r="AR204" s="199" t="s">
        <v>256</v>
      </c>
      <c r="AT204" s="199" t="s">
        <v>165</v>
      </c>
      <c r="AU204" s="199" t="s">
        <v>88</v>
      </c>
      <c r="AY204" s="17" t="s">
        <v>163</v>
      </c>
      <c r="BE204" s="200">
        <f>IF(N204="základní",J204,0)</f>
        <v>0</v>
      </c>
      <c r="BF204" s="200">
        <f>IF(N204="snížená",J204,0)</f>
        <v>0</v>
      </c>
      <c r="BG204" s="200">
        <f>IF(N204="zákl. přenesená",J204,0)</f>
        <v>0</v>
      </c>
      <c r="BH204" s="200">
        <f>IF(N204="sníž. přenesená",J204,0)</f>
        <v>0</v>
      </c>
      <c r="BI204" s="200">
        <f>IF(N204="nulová",J204,0)</f>
        <v>0</v>
      </c>
      <c r="BJ204" s="17" t="s">
        <v>86</v>
      </c>
      <c r="BK204" s="200">
        <f>ROUND(I204*H204,2)</f>
        <v>0</v>
      </c>
      <c r="BL204" s="17" t="s">
        <v>256</v>
      </c>
      <c r="BM204" s="199" t="s">
        <v>1732</v>
      </c>
    </row>
    <row r="205" spans="1:65" s="12" customFormat="1" ht="22.9" customHeight="1">
      <c r="B205" s="171"/>
      <c r="C205" s="172"/>
      <c r="D205" s="173" t="s">
        <v>77</v>
      </c>
      <c r="E205" s="185" t="s">
        <v>581</v>
      </c>
      <c r="F205" s="185" t="s">
        <v>582</v>
      </c>
      <c r="G205" s="172"/>
      <c r="H205" s="172"/>
      <c r="I205" s="175"/>
      <c r="J205" s="186">
        <f>BK205</f>
        <v>0</v>
      </c>
      <c r="K205" s="172"/>
      <c r="L205" s="177"/>
      <c r="M205" s="178"/>
      <c r="N205" s="179"/>
      <c r="O205" s="179"/>
      <c r="P205" s="180">
        <f>SUM(P206:P210)</f>
        <v>0</v>
      </c>
      <c r="Q205" s="179"/>
      <c r="R205" s="180">
        <f>SUM(R206:R210)</f>
        <v>7.2000000000000008E-2</v>
      </c>
      <c r="S205" s="179"/>
      <c r="T205" s="181">
        <f>SUM(T206:T210)</f>
        <v>0.38339999999999996</v>
      </c>
      <c r="AR205" s="182" t="s">
        <v>88</v>
      </c>
      <c r="AT205" s="183" t="s">
        <v>77</v>
      </c>
      <c r="AU205" s="183" t="s">
        <v>86</v>
      </c>
      <c r="AY205" s="182" t="s">
        <v>163</v>
      </c>
      <c r="BK205" s="184">
        <f>SUM(BK206:BK210)</f>
        <v>0</v>
      </c>
    </row>
    <row r="206" spans="1:65" s="2" customFormat="1" ht="44.25" customHeight="1">
      <c r="A206" s="34"/>
      <c r="B206" s="35"/>
      <c r="C206" s="187" t="s">
        <v>352</v>
      </c>
      <c r="D206" s="187" t="s">
        <v>165</v>
      </c>
      <c r="E206" s="188" t="s">
        <v>588</v>
      </c>
      <c r="F206" s="189" t="s">
        <v>589</v>
      </c>
      <c r="G206" s="190" t="s">
        <v>259</v>
      </c>
      <c r="H206" s="191">
        <v>180</v>
      </c>
      <c r="I206" s="192"/>
      <c r="J206" s="193">
        <f>ROUND(I206*H206,2)</f>
        <v>0</v>
      </c>
      <c r="K206" s="194"/>
      <c r="L206" s="39"/>
      <c r="M206" s="195" t="s">
        <v>1</v>
      </c>
      <c r="N206" s="196" t="s">
        <v>43</v>
      </c>
      <c r="O206" s="71"/>
      <c r="P206" s="197">
        <f>O206*H206</f>
        <v>0</v>
      </c>
      <c r="Q206" s="197">
        <v>0</v>
      </c>
      <c r="R206" s="197">
        <f>Q206*H206</f>
        <v>0</v>
      </c>
      <c r="S206" s="197">
        <v>2.1299999999999999E-3</v>
      </c>
      <c r="T206" s="198">
        <f>S206*H206</f>
        <v>0.38339999999999996</v>
      </c>
      <c r="U206" s="34"/>
      <c r="V206" s="34"/>
      <c r="W206" s="34"/>
      <c r="X206" s="34"/>
      <c r="Y206" s="34"/>
      <c r="Z206" s="34"/>
      <c r="AA206" s="34"/>
      <c r="AB206" s="34"/>
      <c r="AC206" s="34"/>
      <c r="AD206" s="34"/>
      <c r="AE206" s="34"/>
      <c r="AR206" s="199" t="s">
        <v>256</v>
      </c>
      <c r="AT206" s="199" t="s">
        <v>165</v>
      </c>
      <c r="AU206" s="199" t="s">
        <v>88</v>
      </c>
      <c r="AY206" s="17" t="s">
        <v>163</v>
      </c>
      <c r="BE206" s="200">
        <f>IF(N206="základní",J206,0)</f>
        <v>0</v>
      </c>
      <c r="BF206" s="200">
        <f>IF(N206="snížená",J206,0)</f>
        <v>0</v>
      </c>
      <c r="BG206" s="200">
        <f>IF(N206="zákl. přenesená",J206,0)</f>
        <v>0</v>
      </c>
      <c r="BH206" s="200">
        <f>IF(N206="sníž. přenesená",J206,0)</f>
        <v>0</v>
      </c>
      <c r="BI206" s="200">
        <f>IF(N206="nulová",J206,0)</f>
        <v>0</v>
      </c>
      <c r="BJ206" s="17" t="s">
        <v>86</v>
      </c>
      <c r="BK206" s="200">
        <f>ROUND(I206*H206,2)</f>
        <v>0</v>
      </c>
      <c r="BL206" s="17" t="s">
        <v>256</v>
      </c>
      <c r="BM206" s="199" t="s">
        <v>1733</v>
      </c>
    </row>
    <row r="207" spans="1:65" s="2" customFormat="1" ht="68.25">
      <c r="A207" s="34"/>
      <c r="B207" s="35"/>
      <c r="C207" s="36"/>
      <c r="D207" s="203" t="s">
        <v>191</v>
      </c>
      <c r="E207" s="36"/>
      <c r="F207" s="224" t="s">
        <v>1734</v>
      </c>
      <c r="G207" s="36"/>
      <c r="H207" s="36"/>
      <c r="I207" s="225"/>
      <c r="J207" s="36"/>
      <c r="K207" s="36"/>
      <c r="L207" s="39"/>
      <c r="M207" s="226"/>
      <c r="N207" s="227"/>
      <c r="O207" s="71"/>
      <c r="P207" s="71"/>
      <c r="Q207" s="71"/>
      <c r="R207" s="71"/>
      <c r="S207" s="71"/>
      <c r="T207" s="72"/>
      <c r="U207" s="34"/>
      <c r="V207" s="34"/>
      <c r="W207" s="34"/>
      <c r="X207" s="34"/>
      <c r="Y207" s="34"/>
      <c r="Z207" s="34"/>
      <c r="AA207" s="34"/>
      <c r="AB207" s="34"/>
      <c r="AC207" s="34"/>
      <c r="AD207" s="34"/>
      <c r="AE207" s="34"/>
      <c r="AT207" s="17" t="s">
        <v>191</v>
      </c>
      <c r="AU207" s="17" t="s">
        <v>88</v>
      </c>
    </row>
    <row r="208" spans="1:65" s="2" customFormat="1" ht="66.75" customHeight="1">
      <c r="A208" s="34"/>
      <c r="B208" s="35"/>
      <c r="C208" s="187" t="s">
        <v>356</v>
      </c>
      <c r="D208" s="187" t="s">
        <v>165</v>
      </c>
      <c r="E208" s="188" t="s">
        <v>1735</v>
      </c>
      <c r="F208" s="189" t="s">
        <v>1736</v>
      </c>
      <c r="G208" s="190" t="s">
        <v>259</v>
      </c>
      <c r="H208" s="191">
        <v>180</v>
      </c>
      <c r="I208" s="192"/>
      <c r="J208" s="193">
        <f>ROUND(I208*H208,2)</f>
        <v>0</v>
      </c>
      <c r="K208" s="194"/>
      <c r="L208" s="39"/>
      <c r="M208" s="195" t="s">
        <v>1</v>
      </c>
      <c r="N208" s="196" t="s">
        <v>43</v>
      </c>
      <c r="O208" s="71"/>
      <c r="P208" s="197">
        <f>O208*H208</f>
        <v>0</v>
      </c>
      <c r="Q208" s="197">
        <v>4.0000000000000002E-4</v>
      </c>
      <c r="R208" s="197">
        <f>Q208*H208</f>
        <v>7.2000000000000008E-2</v>
      </c>
      <c r="S208" s="197">
        <v>0</v>
      </c>
      <c r="T208" s="198">
        <f>S208*H208</f>
        <v>0</v>
      </c>
      <c r="U208" s="34"/>
      <c r="V208" s="34"/>
      <c r="W208" s="34"/>
      <c r="X208" s="34"/>
      <c r="Y208" s="34"/>
      <c r="Z208" s="34"/>
      <c r="AA208" s="34"/>
      <c r="AB208" s="34"/>
      <c r="AC208" s="34"/>
      <c r="AD208" s="34"/>
      <c r="AE208" s="34"/>
      <c r="AR208" s="199" t="s">
        <v>256</v>
      </c>
      <c r="AT208" s="199" t="s">
        <v>165</v>
      </c>
      <c r="AU208" s="199" t="s">
        <v>88</v>
      </c>
      <c r="AY208" s="17" t="s">
        <v>163</v>
      </c>
      <c r="BE208" s="200">
        <f>IF(N208="základní",J208,0)</f>
        <v>0</v>
      </c>
      <c r="BF208" s="200">
        <f>IF(N208="snížená",J208,0)</f>
        <v>0</v>
      </c>
      <c r="BG208" s="200">
        <f>IF(N208="zákl. přenesená",J208,0)</f>
        <v>0</v>
      </c>
      <c r="BH208" s="200">
        <f>IF(N208="sníž. přenesená",J208,0)</f>
        <v>0</v>
      </c>
      <c r="BI208" s="200">
        <f>IF(N208="nulová",J208,0)</f>
        <v>0</v>
      </c>
      <c r="BJ208" s="17" t="s">
        <v>86</v>
      </c>
      <c r="BK208" s="200">
        <f>ROUND(I208*H208,2)</f>
        <v>0</v>
      </c>
      <c r="BL208" s="17" t="s">
        <v>256</v>
      </c>
      <c r="BM208" s="199" t="s">
        <v>1737</v>
      </c>
    </row>
    <row r="209" spans="1:65" s="2" customFormat="1" ht="117">
      <c r="A209" s="34"/>
      <c r="B209" s="35"/>
      <c r="C209" s="36"/>
      <c r="D209" s="203" t="s">
        <v>191</v>
      </c>
      <c r="E209" s="36"/>
      <c r="F209" s="224" t="s">
        <v>1738</v>
      </c>
      <c r="G209" s="36"/>
      <c r="H209" s="36"/>
      <c r="I209" s="225"/>
      <c r="J209" s="36"/>
      <c r="K209" s="36"/>
      <c r="L209" s="39"/>
      <c r="M209" s="226"/>
      <c r="N209" s="227"/>
      <c r="O209" s="71"/>
      <c r="P209" s="71"/>
      <c r="Q209" s="71"/>
      <c r="R209" s="71"/>
      <c r="S209" s="71"/>
      <c r="T209" s="72"/>
      <c r="U209" s="34"/>
      <c r="V209" s="34"/>
      <c r="W209" s="34"/>
      <c r="X209" s="34"/>
      <c r="Y209" s="34"/>
      <c r="Z209" s="34"/>
      <c r="AA209" s="34"/>
      <c r="AB209" s="34"/>
      <c r="AC209" s="34"/>
      <c r="AD209" s="34"/>
      <c r="AE209" s="34"/>
      <c r="AT209" s="17" t="s">
        <v>191</v>
      </c>
      <c r="AU209" s="17" t="s">
        <v>88</v>
      </c>
    </row>
    <row r="210" spans="1:65" s="2" customFormat="1" ht="24.2" customHeight="1">
      <c r="A210" s="34"/>
      <c r="B210" s="35"/>
      <c r="C210" s="187" t="s">
        <v>361</v>
      </c>
      <c r="D210" s="187" t="s">
        <v>165</v>
      </c>
      <c r="E210" s="188" t="s">
        <v>1561</v>
      </c>
      <c r="F210" s="189" t="s">
        <v>1562</v>
      </c>
      <c r="G210" s="190" t="s">
        <v>537</v>
      </c>
      <c r="H210" s="239"/>
      <c r="I210" s="192"/>
      <c r="J210" s="193">
        <f>ROUND(I210*H210,2)</f>
        <v>0</v>
      </c>
      <c r="K210" s="194"/>
      <c r="L210" s="39"/>
      <c r="M210" s="195" t="s">
        <v>1</v>
      </c>
      <c r="N210" s="196" t="s">
        <v>43</v>
      </c>
      <c r="O210" s="71"/>
      <c r="P210" s="197">
        <f>O210*H210</f>
        <v>0</v>
      </c>
      <c r="Q210" s="197">
        <v>0</v>
      </c>
      <c r="R210" s="197">
        <f>Q210*H210</f>
        <v>0</v>
      </c>
      <c r="S210" s="197">
        <v>0</v>
      </c>
      <c r="T210" s="198">
        <f>S210*H210</f>
        <v>0</v>
      </c>
      <c r="U210" s="34"/>
      <c r="V210" s="34"/>
      <c r="W210" s="34"/>
      <c r="X210" s="34"/>
      <c r="Y210" s="34"/>
      <c r="Z210" s="34"/>
      <c r="AA210" s="34"/>
      <c r="AB210" s="34"/>
      <c r="AC210" s="34"/>
      <c r="AD210" s="34"/>
      <c r="AE210" s="34"/>
      <c r="AR210" s="199" t="s">
        <v>256</v>
      </c>
      <c r="AT210" s="199" t="s">
        <v>165</v>
      </c>
      <c r="AU210" s="199" t="s">
        <v>88</v>
      </c>
      <c r="AY210" s="17" t="s">
        <v>163</v>
      </c>
      <c r="BE210" s="200">
        <f>IF(N210="základní",J210,0)</f>
        <v>0</v>
      </c>
      <c r="BF210" s="200">
        <f>IF(N210="snížená",J210,0)</f>
        <v>0</v>
      </c>
      <c r="BG210" s="200">
        <f>IF(N210="zákl. přenesená",J210,0)</f>
        <v>0</v>
      </c>
      <c r="BH210" s="200">
        <f>IF(N210="sníž. přenesená",J210,0)</f>
        <v>0</v>
      </c>
      <c r="BI210" s="200">
        <f>IF(N210="nulová",J210,0)</f>
        <v>0</v>
      </c>
      <c r="BJ210" s="17" t="s">
        <v>86</v>
      </c>
      <c r="BK210" s="200">
        <f>ROUND(I210*H210,2)</f>
        <v>0</v>
      </c>
      <c r="BL210" s="17" t="s">
        <v>256</v>
      </c>
      <c r="BM210" s="199" t="s">
        <v>1739</v>
      </c>
    </row>
    <row r="211" spans="1:65" s="12" customFormat="1" ht="22.9" customHeight="1">
      <c r="B211" s="171"/>
      <c r="C211" s="172"/>
      <c r="D211" s="173" t="s">
        <v>77</v>
      </c>
      <c r="E211" s="185" t="s">
        <v>790</v>
      </c>
      <c r="F211" s="185" t="s">
        <v>791</v>
      </c>
      <c r="G211" s="172"/>
      <c r="H211" s="172"/>
      <c r="I211" s="175"/>
      <c r="J211" s="186">
        <f>BK211</f>
        <v>0</v>
      </c>
      <c r="K211" s="172"/>
      <c r="L211" s="177"/>
      <c r="M211" s="178"/>
      <c r="N211" s="179"/>
      <c r="O211" s="179"/>
      <c r="P211" s="180">
        <f>SUM(P212:P221)</f>
        <v>0</v>
      </c>
      <c r="Q211" s="179"/>
      <c r="R211" s="180">
        <f>SUM(R212:R221)</f>
        <v>4.7509999999999997E-2</v>
      </c>
      <c r="S211" s="179"/>
      <c r="T211" s="181">
        <f>SUM(T212:T221)</f>
        <v>0</v>
      </c>
      <c r="AR211" s="182" t="s">
        <v>88</v>
      </c>
      <c r="AT211" s="183" t="s">
        <v>77</v>
      </c>
      <c r="AU211" s="183" t="s">
        <v>86</v>
      </c>
      <c r="AY211" s="182" t="s">
        <v>163</v>
      </c>
      <c r="BK211" s="184">
        <f>SUM(BK212:BK221)</f>
        <v>0</v>
      </c>
    </row>
    <row r="212" spans="1:65" s="2" customFormat="1" ht="33" customHeight="1">
      <c r="A212" s="34"/>
      <c r="B212" s="35"/>
      <c r="C212" s="187" t="s">
        <v>366</v>
      </c>
      <c r="D212" s="187" t="s">
        <v>165</v>
      </c>
      <c r="E212" s="188" t="s">
        <v>1740</v>
      </c>
      <c r="F212" s="189" t="s">
        <v>1741</v>
      </c>
      <c r="G212" s="190" t="s">
        <v>175</v>
      </c>
      <c r="H212" s="191">
        <v>8</v>
      </c>
      <c r="I212" s="192"/>
      <c r="J212" s="193">
        <f t="shared" ref="J212:J221" si="0">ROUND(I212*H212,2)</f>
        <v>0</v>
      </c>
      <c r="K212" s="194"/>
      <c r="L212" s="39"/>
      <c r="M212" s="195" t="s">
        <v>1</v>
      </c>
      <c r="N212" s="196" t="s">
        <v>43</v>
      </c>
      <c r="O212" s="71"/>
      <c r="P212" s="197">
        <f t="shared" ref="P212:P221" si="1">O212*H212</f>
        <v>0</v>
      </c>
      <c r="Q212" s="197">
        <v>1E-4</v>
      </c>
      <c r="R212" s="197">
        <f t="shared" ref="R212:R221" si="2">Q212*H212</f>
        <v>8.0000000000000004E-4</v>
      </c>
      <c r="S212" s="197">
        <v>0</v>
      </c>
      <c r="T212" s="198">
        <f t="shared" ref="T212:T221" si="3">S212*H212</f>
        <v>0</v>
      </c>
      <c r="U212" s="34"/>
      <c r="V212" s="34"/>
      <c r="W212" s="34"/>
      <c r="X212" s="34"/>
      <c r="Y212" s="34"/>
      <c r="Z212" s="34"/>
      <c r="AA212" s="34"/>
      <c r="AB212" s="34"/>
      <c r="AC212" s="34"/>
      <c r="AD212" s="34"/>
      <c r="AE212" s="34"/>
      <c r="AR212" s="199" t="s">
        <v>256</v>
      </c>
      <c r="AT212" s="199" t="s">
        <v>165</v>
      </c>
      <c r="AU212" s="199" t="s">
        <v>88</v>
      </c>
      <c r="AY212" s="17" t="s">
        <v>163</v>
      </c>
      <c r="BE212" s="200">
        <f t="shared" ref="BE212:BE221" si="4">IF(N212="základní",J212,0)</f>
        <v>0</v>
      </c>
      <c r="BF212" s="200">
        <f t="shared" ref="BF212:BF221" si="5">IF(N212="snížená",J212,0)</f>
        <v>0</v>
      </c>
      <c r="BG212" s="200">
        <f t="shared" ref="BG212:BG221" si="6">IF(N212="zákl. přenesená",J212,0)</f>
        <v>0</v>
      </c>
      <c r="BH212" s="200">
        <f t="shared" ref="BH212:BH221" si="7">IF(N212="sníž. přenesená",J212,0)</f>
        <v>0</v>
      </c>
      <c r="BI212" s="200">
        <f t="shared" ref="BI212:BI221" si="8">IF(N212="nulová",J212,0)</f>
        <v>0</v>
      </c>
      <c r="BJ212" s="17" t="s">
        <v>86</v>
      </c>
      <c r="BK212" s="200">
        <f t="shared" ref="BK212:BK221" si="9">ROUND(I212*H212,2)</f>
        <v>0</v>
      </c>
      <c r="BL212" s="17" t="s">
        <v>256</v>
      </c>
      <c r="BM212" s="199" t="s">
        <v>1742</v>
      </c>
    </row>
    <row r="213" spans="1:65" s="2" customFormat="1" ht="33" customHeight="1">
      <c r="A213" s="34"/>
      <c r="B213" s="35"/>
      <c r="C213" s="187" t="s">
        <v>370</v>
      </c>
      <c r="D213" s="187" t="s">
        <v>165</v>
      </c>
      <c r="E213" s="188" t="s">
        <v>1743</v>
      </c>
      <c r="F213" s="189" t="s">
        <v>1744</v>
      </c>
      <c r="G213" s="190" t="s">
        <v>175</v>
      </c>
      <c r="H213" s="191">
        <v>8</v>
      </c>
      <c r="I213" s="192"/>
      <c r="J213" s="193">
        <f t="shared" si="0"/>
        <v>0</v>
      </c>
      <c r="K213" s="194"/>
      <c r="L213" s="39"/>
      <c r="M213" s="195" t="s">
        <v>1</v>
      </c>
      <c r="N213" s="196" t="s">
        <v>43</v>
      </c>
      <c r="O213" s="71"/>
      <c r="P213" s="197">
        <f t="shared" si="1"/>
        <v>0</v>
      </c>
      <c r="Q213" s="197">
        <v>1.7000000000000001E-4</v>
      </c>
      <c r="R213" s="197">
        <f t="shared" si="2"/>
        <v>1.3600000000000001E-3</v>
      </c>
      <c r="S213" s="197">
        <v>0</v>
      </c>
      <c r="T213" s="198">
        <f t="shared" si="3"/>
        <v>0</v>
      </c>
      <c r="U213" s="34"/>
      <c r="V213" s="34"/>
      <c r="W213" s="34"/>
      <c r="X213" s="34"/>
      <c r="Y213" s="34"/>
      <c r="Z213" s="34"/>
      <c r="AA213" s="34"/>
      <c r="AB213" s="34"/>
      <c r="AC213" s="34"/>
      <c r="AD213" s="34"/>
      <c r="AE213" s="34"/>
      <c r="AR213" s="199" t="s">
        <v>256</v>
      </c>
      <c r="AT213" s="199" t="s">
        <v>165</v>
      </c>
      <c r="AU213" s="199" t="s">
        <v>88</v>
      </c>
      <c r="AY213" s="17" t="s">
        <v>163</v>
      </c>
      <c r="BE213" s="200">
        <f t="shared" si="4"/>
        <v>0</v>
      </c>
      <c r="BF213" s="200">
        <f t="shared" si="5"/>
        <v>0</v>
      </c>
      <c r="BG213" s="200">
        <f t="shared" si="6"/>
        <v>0</v>
      </c>
      <c r="BH213" s="200">
        <f t="shared" si="7"/>
        <v>0</v>
      </c>
      <c r="BI213" s="200">
        <f t="shared" si="8"/>
        <v>0</v>
      </c>
      <c r="BJ213" s="17" t="s">
        <v>86</v>
      </c>
      <c r="BK213" s="200">
        <f t="shared" si="9"/>
        <v>0</v>
      </c>
      <c r="BL213" s="17" t="s">
        <v>256</v>
      </c>
      <c r="BM213" s="199" t="s">
        <v>1745</v>
      </c>
    </row>
    <row r="214" spans="1:65" s="2" customFormat="1" ht="37.9" customHeight="1">
      <c r="A214" s="34"/>
      <c r="B214" s="35"/>
      <c r="C214" s="187" t="s">
        <v>374</v>
      </c>
      <c r="D214" s="187" t="s">
        <v>165</v>
      </c>
      <c r="E214" s="188" t="s">
        <v>1746</v>
      </c>
      <c r="F214" s="189" t="s">
        <v>1747</v>
      </c>
      <c r="G214" s="190" t="s">
        <v>175</v>
      </c>
      <c r="H214" s="191">
        <v>3</v>
      </c>
      <c r="I214" s="192"/>
      <c r="J214" s="193">
        <f t="shared" si="0"/>
        <v>0</v>
      </c>
      <c r="K214" s="194"/>
      <c r="L214" s="39"/>
      <c r="M214" s="195" t="s">
        <v>1</v>
      </c>
      <c r="N214" s="196" t="s">
        <v>43</v>
      </c>
      <c r="O214" s="71"/>
      <c r="P214" s="197">
        <f t="shared" si="1"/>
        <v>0</v>
      </c>
      <c r="Q214" s="197">
        <v>3.3600000000000001E-3</v>
      </c>
      <c r="R214" s="197">
        <f t="shared" si="2"/>
        <v>1.008E-2</v>
      </c>
      <c r="S214" s="197">
        <v>0</v>
      </c>
      <c r="T214" s="198">
        <f t="shared" si="3"/>
        <v>0</v>
      </c>
      <c r="U214" s="34"/>
      <c r="V214" s="34"/>
      <c r="W214" s="34"/>
      <c r="X214" s="34"/>
      <c r="Y214" s="34"/>
      <c r="Z214" s="34"/>
      <c r="AA214" s="34"/>
      <c r="AB214" s="34"/>
      <c r="AC214" s="34"/>
      <c r="AD214" s="34"/>
      <c r="AE214" s="34"/>
      <c r="AR214" s="199" t="s">
        <v>256</v>
      </c>
      <c r="AT214" s="199" t="s">
        <v>165</v>
      </c>
      <c r="AU214" s="199" t="s">
        <v>88</v>
      </c>
      <c r="AY214" s="17" t="s">
        <v>163</v>
      </c>
      <c r="BE214" s="200">
        <f t="shared" si="4"/>
        <v>0</v>
      </c>
      <c r="BF214" s="200">
        <f t="shared" si="5"/>
        <v>0</v>
      </c>
      <c r="BG214" s="200">
        <f t="shared" si="6"/>
        <v>0</v>
      </c>
      <c r="BH214" s="200">
        <f t="shared" si="7"/>
        <v>0</v>
      </c>
      <c r="BI214" s="200">
        <f t="shared" si="8"/>
        <v>0</v>
      </c>
      <c r="BJ214" s="17" t="s">
        <v>86</v>
      </c>
      <c r="BK214" s="200">
        <f t="shared" si="9"/>
        <v>0</v>
      </c>
      <c r="BL214" s="17" t="s">
        <v>256</v>
      </c>
      <c r="BM214" s="199" t="s">
        <v>1748</v>
      </c>
    </row>
    <row r="215" spans="1:65" s="2" customFormat="1" ht="37.9" customHeight="1">
      <c r="A215" s="34"/>
      <c r="B215" s="35"/>
      <c r="C215" s="187" t="s">
        <v>378</v>
      </c>
      <c r="D215" s="187" t="s">
        <v>165</v>
      </c>
      <c r="E215" s="188" t="s">
        <v>1749</v>
      </c>
      <c r="F215" s="189" t="s">
        <v>1750</v>
      </c>
      <c r="G215" s="190" t="s">
        <v>175</v>
      </c>
      <c r="H215" s="191">
        <v>9</v>
      </c>
      <c r="I215" s="192"/>
      <c r="J215" s="193">
        <f t="shared" si="0"/>
        <v>0</v>
      </c>
      <c r="K215" s="194"/>
      <c r="L215" s="39"/>
      <c r="M215" s="195" t="s">
        <v>1</v>
      </c>
      <c r="N215" s="196" t="s">
        <v>43</v>
      </c>
      <c r="O215" s="71"/>
      <c r="P215" s="197">
        <f t="shared" si="1"/>
        <v>0</v>
      </c>
      <c r="Q215" s="197">
        <v>1.6800000000000001E-3</v>
      </c>
      <c r="R215" s="197">
        <f t="shared" si="2"/>
        <v>1.5120000000000001E-2</v>
      </c>
      <c r="S215" s="197">
        <v>0</v>
      </c>
      <c r="T215" s="198">
        <f t="shared" si="3"/>
        <v>0</v>
      </c>
      <c r="U215" s="34"/>
      <c r="V215" s="34"/>
      <c r="W215" s="34"/>
      <c r="X215" s="34"/>
      <c r="Y215" s="34"/>
      <c r="Z215" s="34"/>
      <c r="AA215" s="34"/>
      <c r="AB215" s="34"/>
      <c r="AC215" s="34"/>
      <c r="AD215" s="34"/>
      <c r="AE215" s="34"/>
      <c r="AR215" s="199" t="s">
        <v>256</v>
      </c>
      <c r="AT215" s="199" t="s">
        <v>165</v>
      </c>
      <c r="AU215" s="199" t="s">
        <v>88</v>
      </c>
      <c r="AY215" s="17" t="s">
        <v>163</v>
      </c>
      <c r="BE215" s="200">
        <f t="shared" si="4"/>
        <v>0</v>
      </c>
      <c r="BF215" s="200">
        <f t="shared" si="5"/>
        <v>0</v>
      </c>
      <c r="BG215" s="200">
        <f t="shared" si="6"/>
        <v>0</v>
      </c>
      <c r="BH215" s="200">
        <f t="shared" si="7"/>
        <v>0</v>
      </c>
      <c r="BI215" s="200">
        <f t="shared" si="8"/>
        <v>0</v>
      </c>
      <c r="BJ215" s="17" t="s">
        <v>86</v>
      </c>
      <c r="BK215" s="200">
        <f t="shared" si="9"/>
        <v>0</v>
      </c>
      <c r="BL215" s="17" t="s">
        <v>256</v>
      </c>
      <c r="BM215" s="199" t="s">
        <v>1751</v>
      </c>
    </row>
    <row r="216" spans="1:65" s="2" customFormat="1" ht="24.2" customHeight="1">
      <c r="A216" s="34"/>
      <c r="B216" s="35"/>
      <c r="C216" s="187" t="s">
        <v>380</v>
      </c>
      <c r="D216" s="187" t="s">
        <v>165</v>
      </c>
      <c r="E216" s="188" t="s">
        <v>825</v>
      </c>
      <c r="F216" s="189" t="s">
        <v>826</v>
      </c>
      <c r="G216" s="190" t="s">
        <v>827</v>
      </c>
      <c r="H216" s="191">
        <v>2</v>
      </c>
      <c r="I216" s="192"/>
      <c r="J216" s="193">
        <f t="shared" si="0"/>
        <v>0</v>
      </c>
      <c r="K216" s="194"/>
      <c r="L216" s="39"/>
      <c r="M216" s="195" t="s">
        <v>1</v>
      </c>
      <c r="N216" s="196" t="s">
        <v>43</v>
      </c>
      <c r="O216" s="71"/>
      <c r="P216" s="197">
        <f t="shared" si="1"/>
        <v>0</v>
      </c>
      <c r="Q216" s="197">
        <v>0</v>
      </c>
      <c r="R216" s="197">
        <f t="shared" si="2"/>
        <v>0</v>
      </c>
      <c r="S216" s="197">
        <v>0</v>
      </c>
      <c r="T216" s="198">
        <f t="shared" si="3"/>
        <v>0</v>
      </c>
      <c r="U216" s="34"/>
      <c r="V216" s="34"/>
      <c r="W216" s="34"/>
      <c r="X216" s="34"/>
      <c r="Y216" s="34"/>
      <c r="Z216" s="34"/>
      <c r="AA216" s="34"/>
      <c r="AB216" s="34"/>
      <c r="AC216" s="34"/>
      <c r="AD216" s="34"/>
      <c r="AE216" s="34"/>
      <c r="AR216" s="199" t="s">
        <v>828</v>
      </c>
      <c r="AT216" s="199" t="s">
        <v>165</v>
      </c>
      <c r="AU216" s="199" t="s">
        <v>88</v>
      </c>
      <c r="AY216" s="17" t="s">
        <v>163</v>
      </c>
      <c r="BE216" s="200">
        <f t="shared" si="4"/>
        <v>0</v>
      </c>
      <c r="BF216" s="200">
        <f t="shared" si="5"/>
        <v>0</v>
      </c>
      <c r="BG216" s="200">
        <f t="shared" si="6"/>
        <v>0</v>
      </c>
      <c r="BH216" s="200">
        <f t="shared" si="7"/>
        <v>0</v>
      </c>
      <c r="BI216" s="200">
        <f t="shared" si="8"/>
        <v>0</v>
      </c>
      <c r="BJ216" s="17" t="s">
        <v>86</v>
      </c>
      <c r="BK216" s="200">
        <f t="shared" si="9"/>
        <v>0</v>
      </c>
      <c r="BL216" s="17" t="s">
        <v>828</v>
      </c>
      <c r="BM216" s="199" t="s">
        <v>1752</v>
      </c>
    </row>
    <row r="217" spans="1:65" s="2" customFormat="1" ht="24.2" customHeight="1">
      <c r="A217" s="34"/>
      <c r="B217" s="35"/>
      <c r="C217" s="213" t="s">
        <v>382</v>
      </c>
      <c r="D217" s="213" t="s">
        <v>186</v>
      </c>
      <c r="E217" s="214" t="s">
        <v>831</v>
      </c>
      <c r="F217" s="215" t="s">
        <v>832</v>
      </c>
      <c r="G217" s="216" t="s">
        <v>175</v>
      </c>
      <c r="H217" s="217">
        <v>2</v>
      </c>
      <c r="I217" s="218"/>
      <c r="J217" s="219">
        <f t="shared" si="0"/>
        <v>0</v>
      </c>
      <c r="K217" s="220"/>
      <c r="L217" s="221"/>
      <c r="M217" s="222" t="s">
        <v>1</v>
      </c>
      <c r="N217" s="223" t="s">
        <v>43</v>
      </c>
      <c r="O217" s="71"/>
      <c r="P217" s="197">
        <f t="shared" si="1"/>
        <v>0</v>
      </c>
      <c r="Q217" s="197">
        <v>0.01</v>
      </c>
      <c r="R217" s="197">
        <f t="shared" si="2"/>
        <v>0.02</v>
      </c>
      <c r="S217" s="197">
        <v>0</v>
      </c>
      <c r="T217" s="198">
        <f t="shared" si="3"/>
        <v>0</v>
      </c>
      <c r="U217" s="34"/>
      <c r="V217" s="34"/>
      <c r="W217" s="34"/>
      <c r="X217" s="34"/>
      <c r="Y217" s="34"/>
      <c r="Z217" s="34"/>
      <c r="AA217" s="34"/>
      <c r="AB217" s="34"/>
      <c r="AC217" s="34"/>
      <c r="AD217" s="34"/>
      <c r="AE217" s="34"/>
      <c r="AR217" s="199" t="s">
        <v>366</v>
      </c>
      <c r="AT217" s="199" t="s">
        <v>186</v>
      </c>
      <c r="AU217" s="199" t="s">
        <v>88</v>
      </c>
      <c r="AY217" s="17" t="s">
        <v>163</v>
      </c>
      <c r="BE217" s="200">
        <f t="shared" si="4"/>
        <v>0</v>
      </c>
      <c r="BF217" s="200">
        <f t="shared" si="5"/>
        <v>0</v>
      </c>
      <c r="BG217" s="200">
        <f t="shared" si="6"/>
        <v>0</v>
      </c>
      <c r="BH217" s="200">
        <f t="shared" si="7"/>
        <v>0</v>
      </c>
      <c r="BI217" s="200">
        <f t="shared" si="8"/>
        <v>0</v>
      </c>
      <c r="BJ217" s="17" t="s">
        <v>86</v>
      </c>
      <c r="BK217" s="200">
        <f t="shared" si="9"/>
        <v>0</v>
      </c>
      <c r="BL217" s="17" t="s">
        <v>256</v>
      </c>
      <c r="BM217" s="199" t="s">
        <v>1753</v>
      </c>
    </row>
    <row r="218" spans="1:65" s="2" customFormat="1" ht="16.5" customHeight="1">
      <c r="A218" s="34"/>
      <c r="B218" s="35"/>
      <c r="C218" s="213" t="s">
        <v>384</v>
      </c>
      <c r="D218" s="213" t="s">
        <v>186</v>
      </c>
      <c r="E218" s="214" t="s">
        <v>835</v>
      </c>
      <c r="F218" s="215" t="s">
        <v>836</v>
      </c>
      <c r="G218" s="216" t="s">
        <v>397</v>
      </c>
      <c r="H218" s="217">
        <v>1</v>
      </c>
      <c r="I218" s="218"/>
      <c r="J218" s="219">
        <f t="shared" si="0"/>
        <v>0</v>
      </c>
      <c r="K218" s="220"/>
      <c r="L218" s="221"/>
      <c r="M218" s="222" t="s">
        <v>1</v>
      </c>
      <c r="N218" s="223" t="s">
        <v>43</v>
      </c>
      <c r="O218" s="71"/>
      <c r="P218" s="197">
        <f t="shared" si="1"/>
        <v>0</v>
      </c>
      <c r="Q218" s="197">
        <v>1.4999999999999999E-4</v>
      </c>
      <c r="R218" s="197">
        <f t="shared" si="2"/>
        <v>1.4999999999999999E-4</v>
      </c>
      <c r="S218" s="197">
        <v>0</v>
      </c>
      <c r="T218" s="198">
        <f t="shared" si="3"/>
        <v>0</v>
      </c>
      <c r="U218" s="34"/>
      <c r="V218" s="34"/>
      <c r="W218" s="34"/>
      <c r="X218" s="34"/>
      <c r="Y218" s="34"/>
      <c r="Z218" s="34"/>
      <c r="AA218" s="34"/>
      <c r="AB218" s="34"/>
      <c r="AC218" s="34"/>
      <c r="AD218" s="34"/>
      <c r="AE218" s="34"/>
      <c r="AR218" s="199" t="s">
        <v>366</v>
      </c>
      <c r="AT218" s="199" t="s">
        <v>186</v>
      </c>
      <c r="AU218" s="199" t="s">
        <v>88</v>
      </c>
      <c r="AY218" s="17" t="s">
        <v>163</v>
      </c>
      <c r="BE218" s="200">
        <f t="shared" si="4"/>
        <v>0</v>
      </c>
      <c r="BF218" s="200">
        <f t="shared" si="5"/>
        <v>0</v>
      </c>
      <c r="BG218" s="200">
        <f t="shared" si="6"/>
        <v>0</v>
      </c>
      <c r="BH218" s="200">
        <f t="shared" si="7"/>
        <v>0</v>
      </c>
      <c r="BI218" s="200">
        <f t="shared" si="8"/>
        <v>0</v>
      </c>
      <c r="BJ218" s="17" t="s">
        <v>86</v>
      </c>
      <c r="BK218" s="200">
        <f t="shared" si="9"/>
        <v>0</v>
      </c>
      <c r="BL218" s="17" t="s">
        <v>256</v>
      </c>
      <c r="BM218" s="199" t="s">
        <v>1754</v>
      </c>
    </row>
    <row r="219" spans="1:65" s="2" customFormat="1" ht="24.2" customHeight="1">
      <c r="A219" s="34"/>
      <c r="B219" s="35"/>
      <c r="C219" s="187" t="s">
        <v>388</v>
      </c>
      <c r="D219" s="187" t="s">
        <v>165</v>
      </c>
      <c r="E219" s="188" t="s">
        <v>839</v>
      </c>
      <c r="F219" s="189" t="s">
        <v>840</v>
      </c>
      <c r="G219" s="190" t="s">
        <v>397</v>
      </c>
      <c r="H219" s="191">
        <v>1</v>
      </c>
      <c r="I219" s="192"/>
      <c r="J219" s="193">
        <f t="shared" si="0"/>
        <v>0</v>
      </c>
      <c r="K219" s="194"/>
      <c r="L219" s="39"/>
      <c r="M219" s="195" t="s">
        <v>1</v>
      </c>
      <c r="N219" s="196" t="s">
        <v>43</v>
      </c>
      <c r="O219" s="71"/>
      <c r="P219" s="197">
        <f t="shared" si="1"/>
        <v>0</v>
      </c>
      <c r="Q219" s="197">
        <v>0</v>
      </c>
      <c r="R219" s="197">
        <f t="shared" si="2"/>
        <v>0</v>
      </c>
      <c r="S219" s="197">
        <v>0</v>
      </c>
      <c r="T219" s="198">
        <f t="shared" si="3"/>
        <v>0</v>
      </c>
      <c r="U219" s="34"/>
      <c r="V219" s="34"/>
      <c r="W219" s="34"/>
      <c r="X219" s="34"/>
      <c r="Y219" s="34"/>
      <c r="Z219" s="34"/>
      <c r="AA219" s="34"/>
      <c r="AB219" s="34"/>
      <c r="AC219" s="34"/>
      <c r="AD219" s="34"/>
      <c r="AE219" s="34"/>
      <c r="AR219" s="199" t="s">
        <v>828</v>
      </c>
      <c r="AT219" s="199" t="s">
        <v>165</v>
      </c>
      <c r="AU219" s="199" t="s">
        <v>88</v>
      </c>
      <c r="AY219" s="17" t="s">
        <v>163</v>
      </c>
      <c r="BE219" s="200">
        <f t="shared" si="4"/>
        <v>0</v>
      </c>
      <c r="BF219" s="200">
        <f t="shared" si="5"/>
        <v>0</v>
      </c>
      <c r="BG219" s="200">
        <f t="shared" si="6"/>
        <v>0</v>
      </c>
      <c r="BH219" s="200">
        <f t="shared" si="7"/>
        <v>0</v>
      </c>
      <c r="BI219" s="200">
        <f t="shared" si="8"/>
        <v>0</v>
      </c>
      <c r="BJ219" s="17" t="s">
        <v>86</v>
      </c>
      <c r="BK219" s="200">
        <f t="shared" si="9"/>
        <v>0</v>
      </c>
      <c r="BL219" s="17" t="s">
        <v>828</v>
      </c>
      <c r="BM219" s="199" t="s">
        <v>1755</v>
      </c>
    </row>
    <row r="220" spans="1:65" s="2" customFormat="1" ht="24.2" customHeight="1">
      <c r="A220" s="34"/>
      <c r="B220" s="35"/>
      <c r="C220" s="187" t="s">
        <v>394</v>
      </c>
      <c r="D220" s="187" t="s">
        <v>165</v>
      </c>
      <c r="E220" s="188" t="s">
        <v>816</v>
      </c>
      <c r="F220" s="189" t="s">
        <v>817</v>
      </c>
      <c r="G220" s="190" t="s">
        <v>168</v>
      </c>
      <c r="H220" s="191">
        <v>3</v>
      </c>
      <c r="I220" s="192"/>
      <c r="J220" s="193">
        <f t="shared" si="0"/>
        <v>0</v>
      </c>
      <c r="K220" s="194"/>
      <c r="L220" s="39"/>
      <c r="M220" s="195" t="s">
        <v>1</v>
      </c>
      <c r="N220" s="196" t="s">
        <v>43</v>
      </c>
      <c r="O220" s="71"/>
      <c r="P220" s="197">
        <f t="shared" si="1"/>
        <v>0</v>
      </c>
      <c r="Q220" s="197">
        <v>0</v>
      </c>
      <c r="R220" s="197">
        <f t="shared" si="2"/>
        <v>0</v>
      </c>
      <c r="S220" s="197">
        <v>0</v>
      </c>
      <c r="T220" s="198">
        <f t="shared" si="3"/>
        <v>0</v>
      </c>
      <c r="U220" s="34"/>
      <c r="V220" s="34"/>
      <c r="W220" s="34"/>
      <c r="X220" s="34"/>
      <c r="Y220" s="34"/>
      <c r="Z220" s="34"/>
      <c r="AA220" s="34"/>
      <c r="AB220" s="34"/>
      <c r="AC220" s="34"/>
      <c r="AD220" s="34"/>
      <c r="AE220" s="34"/>
      <c r="AR220" s="199" t="s">
        <v>169</v>
      </c>
      <c r="AT220" s="199" t="s">
        <v>165</v>
      </c>
      <c r="AU220" s="199" t="s">
        <v>88</v>
      </c>
      <c r="AY220" s="17" t="s">
        <v>163</v>
      </c>
      <c r="BE220" s="200">
        <f t="shared" si="4"/>
        <v>0</v>
      </c>
      <c r="BF220" s="200">
        <f t="shared" si="5"/>
        <v>0</v>
      </c>
      <c r="BG220" s="200">
        <f t="shared" si="6"/>
        <v>0</v>
      </c>
      <c r="BH220" s="200">
        <f t="shared" si="7"/>
        <v>0</v>
      </c>
      <c r="BI220" s="200">
        <f t="shared" si="8"/>
        <v>0</v>
      </c>
      <c r="BJ220" s="17" t="s">
        <v>86</v>
      </c>
      <c r="BK220" s="200">
        <f t="shared" si="9"/>
        <v>0</v>
      </c>
      <c r="BL220" s="17" t="s">
        <v>169</v>
      </c>
      <c r="BM220" s="199" t="s">
        <v>1756</v>
      </c>
    </row>
    <row r="221" spans="1:65" s="2" customFormat="1" ht="16.5" customHeight="1">
      <c r="A221" s="34"/>
      <c r="B221" s="35"/>
      <c r="C221" s="187" t="s">
        <v>399</v>
      </c>
      <c r="D221" s="187" t="s">
        <v>165</v>
      </c>
      <c r="E221" s="188" t="s">
        <v>820</v>
      </c>
      <c r="F221" s="189" t="s">
        <v>821</v>
      </c>
      <c r="G221" s="190" t="s">
        <v>822</v>
      </c>
      <c r="H221" s="191">
        <v>28</v>
      </c>
      <c r="I221" s="192"/>
      <c r="J221" s="193">
        <f t="shared" si="0"/>
        <v>0</v>
      </c>
      <c r="K221" s="194"/>
      <c r="L221" s="39"/>
      <c r="M221" s="195" t="s">
        <v>1</v>
      </c>
      <c r="N221" s="196" t="s">
        <v>43</v>
      </c>
      <c r="O221" s="71"/>
      <c r="P221" s="197">
        <f t="shared" si="1"/>
        <v>0</v>
      </c>
      <c r="Q221" s="197">
        <v>0</v>
      </c>
      <c r="R221" s="197">
        <f t="shared" si="2"/>
        <v>0</v>
      </c>
      <c r="S221" s="197">
        <v>0</v>
      </c>
      <c r="T221" s="198">
        <f t="shared" si="3"/>
        <v>0</v>
      </c>
      <c r="U221" s="34"/>
      <c r="V221" s="34"/>
      <c r="W221" s="34"/>
      <c r="X221" s="34"/>
      <c r="Y221" s="34"/>
      <c r="Z221" s="34"/>
      <c r="AA221" s="34"/>
      <c r="AB221" s="34"/>
      <c r="AC221" s="34"/>
      <c r="AD221" s="34"/>
      <c r="AE221" s="34"/>
      <c r="AR221" s="199" t="s">
        <v>169</v>
      </c>
      <c r="AT221" s="199" t="s">
        <v>165</v>
      </c>
      <c r="AU221" s="199" t="s">
        <v>88</v>
      </c>
      <c r="AY221" s="17" t="s">
        <v>163</v>
      </c>
      <c r="BE221" s="200">
        <f t="shared" si="4"/>
        <v>0</v>
      </c>
      <c r="BF221" s="200">
        <f t="shared" si="5"/>
        <v>0</v>
      </c>
      <c r="BG221" s="200">
        <f t="shared" si="6"/>
        <v>0</v>
      </c>
      <c r="BH221" s="200">
        <f t="shared" si="7"/>
        <v>0</v>
      </c>
      <c r="BI221" s="200">
        <f t="shared" si="8"/>
        <v>0</v>
      </c>
      <c r="BJ221" s="17" t="s">
        <v>86</v>
      </c>
      <c r="BK221" s="200">
        <f t="shared" si="9"/>
        <v>0</v>
      </c>
      <c r="BL221" s="17" t="s">
        <v>169</v>
      </c>
      <c r="BM221" s="199" t="s">
        <v>1757</v>
      </c>
    </row>
    <row r="222" spans="1:65" s="12" customFormat="1" ht="22.9" customHeight="1">
      <c r="B222" s="171"/>
      <c r="C222" s="172"/>
      <c r="D222" s="173" t="s">
        <v>77</v>
      </c>
      <c r="E222" s="185" t="s">
        <v>1119</v>
      </c>
      <c r="F222" s="185" t="s">
        <v>1120</v>
      </c>
      <c r="G222" s="172"/>
      <c r="H222" s="172"/>
      <c r="I222" s="175"/>
      <c r="J222" s="186">
        <f>BK222</f>
        <v>0</v>
      </c>
      <c r="K222" s="172"/>
      <c r="L222" s="177"/>
      <c r="M222" s="178"/>
      <c r="N222" s="179"/>
      <c r="O222" s="179"/>
      <c r="P222" s="180">
        <f>SUM(P223:P231)</f>
        <v>0</v>
      </c>
      <c r="Q222" s="179"/>
      <c r="R222" s="180">
        <f>SUM(R223:R231)</f>
        <v>4.5000000000000005E-3</v>
      </c>
      <c r="S222" s="179"/>
      <c r="T222" s="181">
        <f>SUM(T223:T231)</f>
        <v>4.1766860000000001</v>
      </c>
      <c r="AR222" s="182" t="s">
        <v>88</v>
      </c>
      <c r="AT222" s="183" t="s">
        <v>77</v>
      </c>
      <c r="AU222" s="183" t="s">
        <v>86</v>
      </c>
      <c r="AY222" s="182" t="s">
        <v>163</v>
      </c>
      <c r="BK222" s="184">
        <f>SUM(BK223:BK231)</f>
        <v>0</v>
      </c>
    </row>
    <row r="223" spans="1:65" s="2" customFormat="1" ht="44.25" customHeight="1">
      <c r="A223" s="34"/>
      <c r="B223" s="35"/>
      <c r="C223" s="187" t="s">
        <v>404</v>
      </c>
      <c r="D223" s="187" t="s">
        <v>165</v>
      </c>
      <c r="E223" s="188" t="s">
        <v>1758</v>
      </c>
      <c r="F223" s="189" t="s">
        <v>1759</v>
      </c>
      <c r="G223" s="190" t="s">
        <v>168</v>
      </c>
      <c r="H223" s="191">
        <v>36.200000000000003</v>
      </c>
      <c r="I223" s="192"/>
      <c r="J223" s="193">
        <f>ROUND(I223*H223,2)</f>
        <v>0</v>
      </c>
      <c r="K223" s="194"/>
      <c r="L223" s="39"/>
      <c r="M223" s="195" t="s">
        <v>1</v>
      </c>
      <c r="N223" s="196" t="s">
        <v>43</v>
      </c>
      <c r="O223" s="71"/>
      <c r="P223" s="197">
        <f>O223*H223</f>
        <v>0</v>
      </c>
      <c r="Q223" s="197">
        <v>0</v>
      </c>
      <c r="R223" s="197">
        <f>Q223*H223</f>
        <v>0</v>
      </c>
      <c r="S223" s="197">
        <v>8.0300000000000007E-3</v>
      </c>
      <c r="T223" s="198">
        <f>S223*H223</f>
        <v>0.29068600000000006</v>
      </c>
      <c r="U223" s="34"/>
      <c r="V223" s="34"/>
      <c r="W223" s="34"/>
      <c r="X223" s="34"/>
      <c r="Y223" s="34"/>
      <c r="Z223" s="34"/>
      <c r="AA223" s="34"/>
      <c r="AB223" s="34"/>
      <c r="AC223" s="34"/>
      <c r="AD223" s="34"/>
      <c r="AE223" s="34"/>
      <c r="AR223" s="199" t="s">
        <v>256</v>
      </c>
      <c r="AT223" s="199" t="s">
        <v>165</v>
      </c>
      <c r="AU223" s="199" t="s">
        <v>88</v>
      </c>
      <c r="AY223" s="17" t="s">
        <v>163</v>
      </c>
      <c r="BE223" s="200">
        <f>IF(N223="základní",J223,0)</f>
        <v>0</v>
      </c>
      <c r="BF223" s="200">
        <f>IF(N223="snížená",J223,0)</f>
        <v>0</v>
      </c>
      <c r="BG223" s="200">
        <f>IF(N223="zákl. přenesená",J223,0)</f>
        <v>0</v>
      </c>
      <c r="BH223" s="200">
        <f>IF(N223="sníž. přenesená",J223,0)</f>
        <v>0</v>
      </c>
      <c r="BI223" s="200">
        <f>IF(N223="nulová",J223,0)</f>
        <v>0</v>
      </c>
      <c r="BJ223" s="17" t="s">
        <v>86</v>
      </c>
      <c r="BK223" s="200">
        <f>ROUND(I223*H223,2)</f>
        <v>0</v>
      </c>
      <c r="BL223" s="17" t="s">
        <v>256</v>
      </c>
      <c r="BM223" s="199" t="s">
        <v>1760</v>
      </c>
    </row>
    <row r="224" spans="1:65" s="13" customFormat="1" ht="11.25">
      <c r="B224" s="201"/>
      <c r="C224" s="202"/>
      <c r="D224" s="203" t="s">
        <v>171</v>
      </c>
      <c r="E224" s="204" t="s">
        <v>1</v>
      </c>
      <c r="F224" s="205" t="s">
        <v>1668</v>
      </c>
      <c r="G224" s="202"/>
      <c r="H224" s="206">
        <v>36.200000000000003</v>
      </c>
      <c r="I224" s="207"/>
      <c r="J224" s="202"/>
      <c r="K224" s="202"/>
      <c r="L224" s="208"/>
      <c r="M224" s="209"/>
      <c r="N224" s="210"/>
      <c r="O224" s="210"/>
      <c r="P224" s="210"/>
      <c r="Q224" s="210"/>
      <c r="R224" s="210"/>
      <c r="S224" s="210"/>
      <c r="T224" s="211"/>
      <c r="AT224" s="212" t="s">
        <v>171</v>
      </c>
      <c r="AU224" s="212" t="s">
        <v>88</v>
      </c>
      <c r="AV224" s="13" t="s">
        <v>88</v>
      </c>
      <c r="AW224" s="13" t="s">
        <v>34</v>
      </c>
      <c r="AX224" s="13" t="s">
        <v>86</v>
      </c>
      <c r="AY224" s="212" t="s">
        <v>163</v>
      </c>
    </row>
    <row r="225" spans="1:65" s="2" customFormat="1" ht="24.2" customHeight="1">
      <c r="A225" s="34"/>
      <c r="B225" s="35"/>
      <c r="C225" s="187" t="s">
        <v>408</v>
      </c>
      <c r="D225" s="187" t="s">
        <v>165</v>
      </c>
      <c r="E225" s="188" t="s">
        <v>1761</v>
      </c>
      <c r="F225" s="189" t="s">
        <v>1762</v>
      </c>
      <c r="G225" s="190" t="s">
        <v>168</v>
      </c>
      <c r="H225" s="191">
        <v>36.200000000000003</v>
      </c>
      <c r="I225" s="192"/>
      <c r="J225" s="193">
        <f>ROUND(I225*H225,2)</f>
        <v>0</v>
      </c>
      <c r="K225" s="194"/>
      <c r="L225" s="39"/>
      <c r="M225" s="195" t="s">
        <v>1</v>
      </c>
      <c r="N225" s="196" t="s">
        <v>43</v>
      </c>
      <c r="O225" s="71"/>
      <c r="P225" s="197">
        <f>O225*H225</f>
        <v>0</v>
      </c>
      <c r="Q225" s="197">
        <v>0</v>
      </c>
      <c r="R225" s="197">
        <f>Q225*H225</f>
        <v>0</v>
      </c>
      <c r="S225" s="197">
        <v>0.03</v>
      </c>
      <c r="T225" s="198">
        <f>S225*H225</f>
        <v>1.0860000000000001</v>
      </c>
      <c r="U225" s="34"/>
      <c r="V225" s="34"/>
      <c r="W225" s="34"/>
      <c r="X225" s="34"/>
      <c r="Y225" s="34"/>
      <c r="Z225" s="34"/>
      <c r="AA225" s="34"/>
      <c r="AB225" s="34"/>
      <c r="AC225" s="34"/>
      <c r="AD225" s="34"/>
      <c r="AE225" s="34"/>
      <c r="AR225" s="199" t="s">
        <v>256</v>
      </c>
      <c r="AT225" s="199" t="s">
        <v>165</v>
      </c>
      <c r="AU225" s="199" t="s">
        <v>88</v>
      </c>
      <c r="AY225" s="17" t="s">
        <v>163</v>
      </c>
      <c r="BE225" s="200">
        <f>IF(N225="základní",J225,0)</f>
        <v>0</v>
      </c>
      <c r="BF225" s="200">
        <f>IF(N225="snížená",J225,0)</f>
        <v>0</v>
      </c>
      <c r="BG225" s="200">
        <f>IF(N225="zákl. přenesená",J225,0)</f>
        <v>0</v>
      </c>
      <c r="BH225" s="200">
        <f>IF(N225="sníž. přenesená",J225,0)</f>
        <v>0</v>
      </c>
      <c r="BI225" s="200">
        <f>IF(N225="nulová",J225,0)</f>
        <v>0</v>
      </c>
      <c r="BJ225" s="17" t="s">
        <v>86</v>
      </c>
      <c r="BK225" s="200">
        <f>ROUND(I225*H225,2)</f>
        <v>0</v>
      </c>
      <c r="BL225" s="17" t="s">
        <v>256</v>
      </c>
      <c r="BM225" s="199" t="s">
        <v>1763</v>
      </c>
    </row>
    <row r="226" spans="1:65" s="2" customFormat="1" ht="37.9" customHeight="1">
      <c r="A226" s="34"/>
      <c r="B226" s="35"/>
      <c r="C226" s="187" t="s">
        <v>412</v>
      </c>
      <c r="D226" s="187" t="s">
        <v>165</v>
      </c>
      <c r="E226" s="188" t="s">
        <v>1764</v>
      </c>
      <c r="F226" s="189" t="s">
        <v>1765</v>
      </c>
      <c r="G226" s="190" t="s">
        <v>1169</v>
      </c>
      <c r="H226" s="191">
        <v>90</v>
      </c>
      <c r="I226" s="192"/>
      <c r="J226" s="193">
        <f>ROUND(I226*H226,2)</f>
        <v>0</v>
      </c>
      <c r="K226" s="194"/>
      <c r="L226" s="39"/>
      <c r="M226" s="195" t="s">
        <v>1</v>
      </c>
      <c r="N226" s="196" t="s">
        <v>43</v>
      </c>
      <c r="O226" s="71"/>
      <c r="P226" s="197">
        <f>O226*H226</f>
        <v>0</v>
      </c>
      <c r="Q226" s="197">
        <v>5.0000000000000002E-5</v>
      </c>
      <c r="R226" s="197">
        <f>Q226*H226</f>
        <v>4.5000000000000005E-3</v>
      </c>
      <c r="S226" s="197">
        <v>0</v>
      </c>
      <c r="T226" s="198">
        <f>S226*H226</f>
        <v>0</v>
      </c>
      <c r="U226" s="34"/>
      <c r="V226" s="34"/>
      <c r="W226" s="34"/>
      <c r="X226" s="34"/>
      <c r="Y226" s="34"/>
      <c r="Z226" s="34"/>
      <c r="AA226" s="34"/>
      <c r="AB226" s="34"/>
      <c r="AC226" s="34"/>
      <c r="AD226" s="34"/>
      <c r="AE226" s="34"/>
      <c r="AR226" s="199" t="s">
        <v>256</v>
      </c>
      <c r="AT226" s="199" t="s">
        <v>165</v>
      </c>
      <c r="AU226" s="199" t="s">
        <v>88</v>
      </c>
      <c r="AY226" s="17" t="s">
        <v>163</v>
      </c>
      <c r="BE226" s="200">
        <f>IF(N226="základní",J226,0)</f>
        <v>0</v>
      </c>
      <c r="BF226" s="200">
        <f>IF(N226="snížená",J226,0)</f>
        <v>0</v>
      </c>
      <c r="BG226" s="200">
        <f>IF(N226="zákl. přenesená",J226,0)</f>
        <v>0</v>
      </c>
      <c r="BH226" s="200">
        <f>IF(N226="sníž. přenesená",J226,0)</f>
        <v>0</v>
      </c>
      <c r="BI226" s="200">
        <f>IF(N226="nulová",J226,0)</f>
        <v>0</v>
      </c>
      <c r="BJ226" s="17" t="s">
        <v>86</v>
      </c>
      <c r="BK226" s="200">
        <f>ROUND(I226*H226,2)</f>
        <v>0</v>
      </c>
      <c r="BL226" s="17" t="s">
        <v>256</v>
      </c>
      <c r="BM226" s="199" t="s">
        <v>1766</v>
      </c>
    </row>
    <row r="227" spans="1:65" s="2" customFormat="1" ht="24.2" customHeight="1">
      <c r="A227" s="34"/>
      <c r="B227" s="35"/>
      <c r="C227" s="187" t="s">
        <v>416</v>
      </c>
      <c r="D227" s="187" t="s">
        <v>165</v>
      </c>
      <c r="E227" s="188" t="s">
        <v>1167</v>
      </c>
      <c r="F227" s="189" t="s">
        <v>1168</v>
      </c>
      <c r="G227" s="190" t="s">
        <v>1169</v>
      </c>
      <c r="H227" s="191">
        <v>400</v>
      </c>
      <c r="I227" s="192"/>
      <c r="J227" s="193">
        <f>ROUND(I227*H227,2)</f>
        <v>0</v>
      </c>
      <c r="K227" s="194"/>
      <c r="L227" s="39"/>
      <c r="M227" s="195" t="s">
        <v>1</v>
      </c>
      <c r="N227" s="196" t="s">
        <v>43</v>
      </c>
      <c r="O227" s="71"/>
      <c r="P227" s="197">
        <f>O227*H227</f>
        <v>0</v>
      </c>
      <c r="Q227" s="197">
        <v>0</v>
      </c>
      <c r="R227" s="197">
        <f>Q227*H227</f>
        <v>0</v>
      </c>
      <c r="S227" s="197">
        <v>1E-3</v>
      </c>
      <c r="T227" s="198">
        <f>S227*H227</f>
        <v>0.4</v>
      </c>
      <c r="U227" s="34"/>
      <c r="V227" s="34"/>
      <c r="W227" s="34"/>
      <c r="X227" s="34"/>
      <c r="Y227" s="34"/>
      <c r="Z227" s="34"/>
      <c r="AA227" s="34"/>
      <c r="AB227" s="34"/>
      <c r="AC227" s="34"/>
      <c r="AD227" s="34"/>
      <c r="AE227" s="34"/>
      <c r="AR227" s="199" t="s">
        <v>256</v>
      </c>
      <c r="AT227" s="199" t="s">
        <v>165</v>
      </c>
      <c r="AU227" s="199" t="s">
        <v>88</v>
      </c>
      <c r="AY227" s="17" t="s">
        <v>163</v>
      </c>
      <c r="BE227" s="200">
        <f>IF(N227="základní",J227,0)</f>
        <v>0</v>
      </c>
      <c r="BF227" s="200">
        <f>IF(N227="snížená",J227,0)</f>
        <v>0</v>
      </c>
      <c r="BG227" s="200">
        <f>IF(N227="zákl. přenesená",J227,0)</f>
        <v>0</v>
      </c>
      <c r="BH227" s="200">
        <f>IF(N227="sníž. přenesená",J227,0)</f>
        <v>0</v>
      </c>
      <c r="BI227" s="200">
        <f>IF(N227="nulová",J227,0)</f>
        <v>0</v>
      </c>
      <c r="BJ227" s="17" t="s">
        <v>86</v>
      </c>
      <c r="BK227" s="200">
        <f>ROUND(I227*H227,2)</f>
        <v>0</v>
      </c>
      <c r="BL227" s="17" t="s">
        <v>256</v>
      </c>
      <c r="BM227" s="199" t="s">
        <v>1767</v>
      </c>
    </row>
    <row r="228" spans="1:65" s="13" customFormat="1" ht="11.25">
      <c r="B228" s="201"/>
      <c r="C228" s="202"/>
      <c r="D228" s="203" t="s">
        <v>171</v>
      </c>
      <c r="E228" s="204" t="s">
        <v>1</v>
      </c>
      <c r="F228" s="205" t="s">
        <v>1768</v>
      </c>
      <c r="G228" s="202"/>
      <c r="H228" s="206">
        <v>400</v>
      </c>
      <c r="I228" s="207"/>
      <c r="J228" s="202"/>
      <c r="K228" s="202"/>
      <c r="L228" s="208"/>
      <c r="M228" s="209"/>
      <c r="N228" s="210"/>
      <c r="O228" s="210"/>
      <c r="P228" s="210"/>
      <c r="Q228" s="210"/>
      <c r="R228" s="210"/>
      <c r="S228" s="210"/>
      <c r="T228" s="211"/>
      <c r="AT228" s="212" t="s">
        <v>171</v>
      </c>
      <c r="AU228" s="212" t="s">
        <v>88</v>
      </c>
      <c r="AV228" s="13" t="s">
        <v>88</v>
      </c>
      <c r="AW228" s="13" t="s">
        <v>34</v>
      </c>
      <c r="AX228" s="13" t="s">
        <v>86</v>
      </c>
      <c r="AY228" s="212" t="s">
        <v>163</v>
      </c>
    </row>
    <row r="229" spans="1:65" s="2" customFormat="1" ht="24.2" customHeight="1">
      <c r="A229" s="34"/>
      <c r="B229" s="35"/>
      <c r="C229" s="187" t="s">
        <v>434</v>
      </c>
      <c r="D229" s="187" t="s">
        <v>165</v>
      </c>
      <c r="E229" s="188" t="s">
        <v>1769</v>
      </c>
      <c r="F229" s="189" t="s">
        <v>1770</v>
      </c>
      <c r="G229" s="190" t="s">
        <v>1169</v>
      </c>
      <c r="H229" s="191">
        <v>2400</v>
      </c>
      <c r="I229" s="192"/>
      <c r="J229" s="193">
        <f>ROUND(I229*H229,2)</f>
        <v>0</v>
      </c>
      <c r="K229" s="194"/>
      <c r="L229" s="39"/>
      <c r="M229" s="195" t="s">
        <v>1</v>
      </c>
      <c r="N229" s="196" t="s">
        <v>43</v>
      </c>
      <c r="O229" s="71"/>
      <c r="P229" s="197">
        <f>O229*H229</f>
        <v>0</v>
      </c>
      <c r="Q229" s="197">
        <v>0</v>
      </c>
      <c r="R229" s="197">
        <f>Q229*H229</f>
        <v>0</v>
      </c>
      <c r="S229" s="197">
        <v>1E-3</v>
      </c>
      <c r="T229" s="198">
        <f>S229*H229</f>
        <v>2.4</v>
      </c>
      <c r="U229" s="34"/>
      <c r="V229" s="34"/>
      <c r="W229" s="34"/>
      <c r="X229" s="34"/>
      <c r="Y229" s="34"/>
      <c r="Z229" s="34"/>
      <c r="AA229" s="34"/>
      <c r="AB229" s="34"/>
      <c r="AC229" s="34"/>
      <c r="AD229" s="34"/>
      <c r="AE229" s="34"/>
      <c r="AR229" s="199" t="s">
        <v>256</v>
      </c>
      <c r="AT229" s="199" t="s">
        <v>165</v>
      </c>
      <c r="AU229" s="199" t="s">
        <v>88</v>
      </c>
      <c r="AY229" s="17" t="s">
        <v>163</v>
      </c>
      <c r="BE229" s="200">
        <f>IF(N229="základní",J229,0)</f>
        <v>0</v>
      </c>
      <c r="BF229" s="200">
        <f>IF(N229="snížená",J229,0)</f>
        <v>0</v>
      </c>
      <c r="BG229" s="200">
        <f>IF(N229="zákl. přenesená",J229,0)</f>
        <v>0</v>
      </c>
      <c r="BH229" s="200">
        <f>IF(N229="sníž. přenesená",J229,0)</f>
        <v>0</v>
      </c>
      <c r="BI229" s="200">
        <f>IF(N229="nulová",J229,0)</f>
        <v>0</v>
      </c>
      <c r="BJ229" s="17" t="s">
        <v>86</v>
      </c>
      <c r="BK229" s="200">
        <f>ROUND(I229*H229,2)</f>
        <v>0</v>
      </c>
      <c r="BL229" s="17" t="s">
        <v>256</v>
      </c>
      <c r="BM229" s="199" t="s">
        <v>1771</v>
      </c>
    </row>
    <row r="230" spans="1:65" s="13" customFormat="1" ht="11.25">
      <c r="B230" s="201"/>
      <c r="C230" s="202"/>
      <c r="D230" s="203" t="s">
        <v>171</v>
      </c>
      <c r="E230" s="204" t="s">
        <v>1</v>
      </c>
      <c r="F230" s="205" t="s">
        <v>1772</v>
      </c>
      <c r="G230" s="202"/>
      <c r="H230" s="206">
        <v>2400</v>
      </c>
      <c r="I230" s="207"/>
      <c r="J230" s="202"/>
      <c r="K230" s="202"/>
      <c r="L230" s="208"/>
      <c r="M230" s="209"/>
      <c r="N230" s="210"/>
      <c r="O230" s="210"/>
      <c r="P230" s="210"/>
      <c r="Q230" s="210"/>
      <c r="R230" s="210"/>
      <c r="S230" s="210"/>
      <c r="T230" s="211"/>
      <c r="AT230" s="212" t="s">
        <v>171</v>
      </c>
      <c r="AU230" s="212" t="s">
        <v>88</v>
      </c>
      <c r="AV230" s="13" t="s">
        <v>88</v>
      </c>
      <c r="AW230" s="13" t="s">
        <v>34</v>
      </c>
      <c r="AX230" s="13" t="s">
        <v>86</v>
      </c>
      <c r="AY230" s="212" t="s">
        <v>163</v>
      </c>
    </row>
    <row r="231" spans="1:65" s="2" customFormat="1" ht="24.2" customHeight="1">
      <c r="A231" s="34"/>
      <c r="B231" s="35"/>
      <c r="C231" s="187" t="s">
        <v>438</v>
      </c>
      <c r="D231" s="187" t="s">
        <v>165</v>
      </c>
      <c r="E231" s="188" t="s">
        <v>1615</v>
      </c>
      <c r="F231" s="189" t="s">
        <v>1616</v>
      </c>
      <c r="G231" s="190" t="s">
        <v>537</v>
      </c>
      <c r="H231" s="239"/>
      <c r="I231" s="192"/>
      <c r="J231" s="193">
        <f>ROUND(I231*H231,2)</f>
        <v>0</v>
      </c>
      <c r="K231" s="194"/>
      <c r="L231" s="39"/>
      <c r="M231" s="195" t="s">
        <v>1</v>
      </c>
      <c r="N231" s="196" t="s">
        <v>43</v>
      </c>
      <c r="O231" s="71"/>
      <c r="P231" s="197">
        <f>O231*H231</f>
        <v>0</v>
      </c>
      <c r="Q231" s="197">
        <v>0</v>
      </c>
      <c r="R231" s="197">
        <f>Q231*H231</f>
        <v>0</v>
      </c>
      <c r="S231" s="197">
        <v>0</v>
      </c>
      <c r="T231" s="198">
        <f>S231*H231</f>
        <v>0</v>
      </c>
      <c r="U231" s="34"/>
      <c r="V231" s="34"/>
      <c r="W231" s="34"/>
      <c r="X231" s="34"/>
      <c r="Y231" s="34"/>
      <c r="Z231" s="34"/>
      <c r="AA231" s="34"/>
      <c r="AB231" s="34"/>
      <c r="AC231" s="34"/>
      <c r="AD231" s="34"/>
      <c r="AE231" s="34"/>
      <c r="AR231" s="199" t="s">
        <v>256</v>
      </c>
      <c r="AT231" s="199" t="s">
        <v>165</v>
      </c>
      <c r="AU231" s="199" t="s">
        <v>88</v>
      </c>
      <c r="AY231" s="17" t="s">
        <v>163</v>
      </c>
      <c r="BE231" s="200">
        <f>IF(N231="základní",J231,0)</f>
        <v>0</v>
      </c>
      <c r="BF231" s="200">
        <f>IF(N231="snížená",J231,0)</f>
        <v>0</v>
      </c>
      <c r="BG231" s="200">
        <f>IF(N231="zákl. přenesená",J231,0)</f>
        <v>0</v>
      </c>
      <c r="BH231" s="200">
        <f>IF(N231="sníž. přenesená",J231,0)</f>
        <v>0</v>
      </c>
      <c r="BI231" s="200">
        <f>IF(N231="nulová",J231,0)</f>
        <v>0</v>
      </c>
      <c r="BJ231" s="17" t="s">
        <v>86</v>
      </c>
      <c r="BK231" s="200">
        <f>ROUND(I231*H231,2)</f>
        <v>0</v>
      </c>
      <c r="BL231" s="17" t="s">
        <v>256</v>
      </c>
      <c r="BM231" s="199" t="s">
        <v>1773</v>
      </c>
    </row>
    <row r="232" spans="1:65" s="12" customFormat="1" ht="22.9" customHeight="1">
      <c r="B232" s="171"/>
      <c r="C232" s="172"/>
      <c r="D232" s="173" t="s">
        <v>77</v>
      </c>
      <c r="E232" s="185" t="s">
        <v>1176</v>
      </c>
      <c r="F232" s="185" t="s">
        <v>1177</v>
      </c>
      <c r="G232" s="172"/>
      <c r="H232" s="172"/>
      <c r="I232" s="175"/>
      <c r="J232" s="186">
        <f>BK232</f>
        <v>0</v>
      </c>
      <c r="K232" s="172"/>
      <c r="L232" s="177"/>
      <c r="M232" s="178"/>
      <c r="N232" s="179"/>
      <c r="O232" s="179"/>
      <c r="P232" s="180">
        <f>SUM(P233:P247)</f>
        <v>0</v>
      </c>
      <c r="Q232" s="179"/>
      <c r="R232" s="180">
        <f>SUM(R233:R247)</f>
        <v>7.4826789999999992</v>
      </c>
      <c r="S232" s="179"/>
      <c r="T232" s="181">
        <f>SUM(T233:T247)</f>
        <v>5.4599999999999996E-2</v>
      </c>
      <c r="AR232" s="182" t="s">
        <v>88</v>
      </c>
      <c r="AT232" s="183" t="s">
        <v>77</v>
      </c>
      <c r="AU232" s="183" t="s">
        <v>86</v>
      </c>
      <c r="AY232" s="182" t="s">
        <v>163</v>
      </c>
      <c r="BK232" s="184">
        <f>SUM(BK233:BK247)</f>
        <v>0</v>
      </c>
    </row>
    <row r="233" spans="1:65" s="2" customFormat="1" ht="24.2" customHeight="1">
      <c r="A233" s="34"/>
      <c r="B233" s="35"/>
      <c r="C233" s="187" t="s">
        <v>442</v>
      </c>
      <c r="D233" s="187" t="s">
        <v>165</v>
      </c>
      <c r="E233" s="188" t="s">
        <v>1179</v>
      </c>
      <c r="F233" s="189" t="s">
        <v>1180</v>
      </c>
      <c r="G233" s="190" t="s">
        <v>168</v>
      </c>
      <c r="H233" s="191">
        <v>42</v>
      </c>
      <c r="I233" s="192"/>
      <c r="J233" s="193">
        <f>ROUND(I233*H233,2)</f>
        <v>0</v>
      </c>
      <c r="K233" s="194"/>
      <c r="L233" s="39"/>
      <c r="M233" s="195" t="s">
        <v>1</v>
      </c>
      <c r="N233" s="196" t="s">
        <v>43</v>
      </c>
      <c r="O233" s="71"/>
      <c r="P233" s="197">
        <f>O233*H233</f>
        <v>0</v>
      </c>
      <c r="Q233" s="197">
        <v>1.2999999999999999E-3</v>
      </c>
      <c r="R233" s="197">
        <f>Q233*H233</f>
        <v>5.4599999999999996E-2</v>
      </c>
      <c r="S233" s="197">
        <v>1.2999999999999999E-3</v>
      </c>
      <c r="T233" s="198">
        <f>S233*H233</f>
        <v>5.4599999999999996E-2</v>
      </c>
      <c r="U233" s="34"/>
      <c r="V233" s="34"/>
      <c r="W233" s="34"/>
      <c r="X233" s="34"/>
      <c r="Y233" s="34"/>
      <c r="Z233" s="34"/>
      <c r="AA233" s="34"/>
      <c r="AB233" s="34"/>
      <c r="AC233" s="34"/>
      <c r="AD233" s="34"/>
      <c r="AE233" s="34"/>
      <c r="AR233" s="199" t="s">
        <v>256</v>
      </c>
      <c r="AT233" s="199" t="s">
        <v>165</v>
      </c>
      <c r="AU233" s="199" t="s">
        <v>88</v>
      </c>
      <c r="AY233" s="17" t="s">
        <v>163</v>
      </c>
      <c r="BE233" s="200">
        <f>IF(N233="základní",J233,0)</f>
        <v>0</v>
      </c>
      <c r="BF233" s="200">
        <f>IF(N233="snížená",J233,0)</f>
        <v>0</v>
      </c>
      <c r="BG233" s="200">
        <f>IF(N233="zákl. přenesená",J233,0)</f>
        <v>0</v>
      </c>
      <c r="BH233" s="200">
        <f>IF(N233="sníž. přenesená",J233,0)</f>
        <v>0</v>
      </c>
      <c r="BI233" s="200">
        <f>IF(N233="nulová",J233,0)</f>
        <v>0</v>
      </c>
      <c r="BJ233" s="17" t="s">
        <v>86</v>
      </c>
      <c r="BK233" s="200">
        <f>ROUND(I233*H233,2)</f>
        <v>0</v>
      </c>
      <c r="BL233" s="17" t="s">
        <v>256</v>
      </c>
      <c r="BM233" s="199" t="s">
        <v>1774</v>
      </c>
    </row>
    <row r="234" spans="1:65" s="2" customFormat="1" ht="16.5" customHeight="1">
      <c r="A234" s="34"/>
      <c r="B234" s="35"/>
      <c r="C234" s="187" t="s">
        <v>446</v>
      </c>
      <c r="D234" s="187" t="s">
        <v>165</v>
      </c>
      <c r="E234" s="188" t="s">
        <v>1183</v>
      </c>
      <c r="F234" s="189" t="s">
        <v>1184</v>
      </c>
      <c r="G234" s="190" t="s">
        <v>168</v>
      </c>
      <c r="H234" s="191">
        <v>163.95</v>
      </c>
      <c r="I234" s="192"/>
      <c r="J234" s="193">
        <f>ROUND(I234*H234,2)</f>
        <v>0</v>
      </c>
      <c r="K234" s="194"/>
      <c r="L234" s="39"/>
      <c r="M234" s="195" t="s">
        <v>1</v>
      </c>
      <c r="N234" s="196" t="s">
        <v>43</v>
      </c>
      <c r="O234" s="71"/>
      <c r="P234" s="197">
        <f>O234*H234</f>
        <v>0</v>
      </c>
      <c r="Q234" s="197">
        <v>0</v>
      </c>
      <c r="R234" s="197">
        <f>Q234*H234</f>
        <v>0</v>
      </c>
      <c r="S234" s="197">
        <v>0</v>
      </c>
      <c r="T234" s="198">
        <f>S234*H234</f>
        <v>0</v>
      </c>
      <c r="U234" s="34"/>
      <c r="V234" s="34"/>
      <c r="W234" s="34"/>
      <c r="X234" s="34"/>
      <c r="Y234" s="34"/>
      <c r="Z234" s="34"/>
      <c r="AA234" s="34"/>
      <c r="AB234" s="34"/>
      <c r="AC234" s="34"/>
      <c r="AD234" s="34"/>
      <c r="AE234" s="34"/>
      <c r="AR234" s="199" t="s">
        <v>256</v>
      </c>
      <c r="AT234" s="199" t="s">
        <v>165</v>
      </c>
      <c r="AU234" s="199" t="s">
        <v>88</v>
      </c>
      <c r="AY234" s="17" t="s">
        <v>163</v>
      </c>
      <c r="BE234" s="200">
        <f>IF(N234="základní",J234,0)</f>
        <v>0</v>
      </c>
      <c r="BF234" s="200">
        <f>IF(N234="snížená",J234,0)</f>
        <v>0</v>
      </c>
      <c r="BG234" s="200">
        <f>IF(N234="zákl. přenesená",J234,0)</f>
        <v>0</v>
      </c>
      <c r="BH234" s="200">
        <f>IF(N234="sníž. přenesená",J234,0)</f>
        <v>0</v>
      </c>
      <c r="BI234" s="200">
        <f>IF(N234="nulová",J234,0)</f>
        <v>0</v>
      </c>
      <c r="BJ234" s="17" t="s">
        <v>86</v>
      </c>
      <c r="BK234" s="200">
        <f>ROUND(I234*H234,2)</f>
        <v>0</v>
      </c>
      <c r="BL234" s="17" t="s">
        <v>256</v>
      </c>
      <c r="BM234" s="199" t="s">
        <v>1775</v>
      </c>
    </row>
    <row r="235" spans="1:65" s="2" customFormat="1" ht="16.5" customHeight="1">
      <c r="A235" s="34"/>
      <c r="B235" s="35"/>
      <c r="C235" s="187" t="s">
        <v>451</v>
      </c>
      <c r="D235" s="187" t="s">
        <v>165</v>
      </c>
      <c r="E235" s="188" t="s">
        <v>1188</v>
      </c>
      <c r="F235" s="189" t="s">
        <v>1189</v>
      </c>
      <c r="G235" s="190" t="s">
        <v>168</v>
      </c>
      <c r="H235" s="191">
        <v>163.95</v>
      </c>
      <c r="I235" s="192"/>
      <c r="J235" s="193">
        <f>ROUND(I235*H235,2)</f>
        <v>0</v>
      </c>
      <c r="K235" s="194"/>
      <c r="L235" s="39"/>
      <c r="M235" s="195" t="s">
        <v>1</v>
      </c>
      <c r="N235" s="196" t="s">
        <v>43</v>
      </c>
      <c r="O235" s="71"/>
      <c r="P235" s="197">
        <f>O235*H235</f>
        <v>0</v>
      </c>
      <c r="Q235" s="197">
        <v>2.9999999999999997E-4</v>
      </c>
      <c r="R235" s="197">
        <f>Q235*H235</f>
        <v>4.9184999999999993E-2</v>
      </c>
      <c r="S235" s="197">
        <v>0</v>
      </c>
      <c r="T235" s="198">
        <f>S235*H235</f>
        <v>0</v>
      </c>
      <c r="U235" s="34"/>
      <c r="V235" s="34"/>
      <c r="W235" s="34"/>
      <c r="X235" s="34"/>
      <c r="Y235" s="34"/>
      <c r="Z235" s="34"/>
      <c r="AA235" s="34"/>
      <c r="AB235" s="34"/>
      <c r="AC235" s="34"/>
      <c r="AD235" s="34"/>
      <c r="AE235" s="34"/>
      <c r="AR235" s="199" t="s">
        <v>256</v>
      </c>
      <c r="AT235" s="199" t="s">
        <v>165</v>
      </c>
      <c r="AU235" s="199" t="s">
        <v>88</v>
      </c>
      <c r="AY235" s="17" t="s">
        <v>163</v>
      </c>
      <c r="BE235" s="200">
        <f>IF(N235="základní",J235,0)</f>
        <v>0</v>
      </c>
      <c r="BF235" s="200">
        <f>IF(N235="snížená",J235,0)</f>
        <v>0</v>
      </c>
      <c r="BG235" s="200">
        <f>IF(N235="zákl. přenesená",J235,0)</f>
        <v>0</v>
      </c>
      <c r="BH235" s="200">
        <f>IF(N235="sníž. přenesená",J235,0)</f>
        <v>0</v>
      </c>
      <c r="BI235" s="200">
        <f>IF(N235="nulová",J235,0)</f>
        <v>0</v>
      </c>
      <c r="BJ235" s="17" t="s">
        <v>86</v>
      </c>
      <c r="BK235" s="200">
        <f>ROUND(I235*H235,2)</f>
        <v>0</v>
      </c>
      <c r="BL235" s="17" t="s">
        <v>256</v>
      </c>
      <c r="BM235" s="199" t="s">
        <v>1776</v>
      </c>
    </row>
    <row r="236" spans="1:65" s="2" customFormat="1" ht="24.2" customHeight="1">
      <c r="A236" s="34"/>
      <c r="B236" s="35"/>
      <c r="C236" s="187" t="s">
        <v>455</v>
      </c>
      <c r="D236" s="187" t="s">
        <v>165</v>
      </c>
      <c r="E236" s="188" t="s">
        <v>1777</v>
      </c>
      <c r="F236" s="189" t="s">
        <v>1778</v>
      </c>
      <c r="G236" s="190" t="s">
        <v>168</v>
      </c>
      <c r="H236" s="191">
        <v>163.95</v>
      </c>
      <c r="I236" s="192"/>
      <c r="J236" s="193">
        <f>ROUND(I236*H236,2)</f>
        <v>0</v>
      </c>
      <c r="K236" s="194"/>
      <c r="L236" s="39"/>
      <c r="M236" s="195" t="s">
        <v>1</v>
      </c>
      <c r="N236" s="196" t="s">
        <v>43</v>
      </c>
      <c r="O236" s="71"/>
      <c r="P236" s="197">
        <f>O236*H236</f>
        <v>0</v>
      </c>
      <c r="Q236" s="197">
        <v>1.4999999999999999E-2</v>
      </c>
      <c r="R236" s="197">
        <f>Q236*H236</f>
        <v>2.4592499999999999</v>
      </c>
      <c r="S236" s="197">
        <v>0</v>
      </c>
      <c r="T236" s="198">
        <f>S236*H236</f>
        <v>0</v>
      </c>
      <c r="U236" s="34"/>
      <c r="V236" s="34"/>
      <c r="W236" s="34"/>
      <c r="X236" s="34"/>
      <c r="Y236" s="34"/>
      <c r="Z236" s="34"/>
      <c r="AA236" s="34"/>
      <c r="AB236" s="34"/>
      <c r="AC236" s="34"/>
      <c r="AD236" s="34"/>
      <c r="AE236" s="34"/>
      <c r="AR236" s="199" t="s">
        <v>256</v>
      </c>
      <c r="AT236" s="199" t="s">
        <v>165</v>
      </c>
      <c r="AU236" s="199" t="s">
        <v>88</v>
      </c>
      <c r="AY236" s="17" t="s">
        <v>163</v>
      </c>
      <c r="BE236" s="200">
        <f>IF(N236="základní",J236,0)</f>
        <v>0</v>
      </c>
      <c r="BF236" s="200">
        <f>IF(N236="snížená",J236,0)</f>
        <v>0</v>
      </c>
      <c r="BG236" s="200">
        <f>IF(N236="zákl. přenesená",J236,0)</f>
        <v>0</v>
      </c>
      <c r="BH236" s="200">
        <f>IF(N236="sníž. přenesená",J236,0)</f>
        <v>0</v>
      </c>
      <c r="BI236" s="200">
        <f>IF(N236="nulová",J236,0)</f>
        <v>0</v>
      </c>
      <c r="BJ236" s="17" t="s">
        <v>86</v>
      </c>
      <c r="BK236" s="200">
        <f>ROUND(I236*H236,2)</f>
        <v>0</v>
      </c>
      <c r="BL236" s="17" t="s">
        <v>256</v>
      </c>
      <c r="BM236" s="199" t="s">
        <v>1779</v>
      </c>
    </row>
    <row r="237" spans="1:65" s="2" customFormat="1" ht="24.2" customHeight="1">
      <c r="A237" s="34"/>
      <c r="B237" s="35"/>
      <c r="C237" s="187" t="s">
        <v>459</v>
      </c>
      <c r="D237" s="187" t="s">
        <v>165</v>
      </c>
      <c r="E237" s="188" t="s">
        <v>1209</v>
      </c>
      <c r="F237" s="189" t="s">
        <v>1210</v>
      </c>
      <c r="G237" s="190" t="s">
        <v>259</v>
      </c>
      <c r="H237" s="191">
        <v>145</v>
      </c>
      <c r="I237" s="192"/>
      <c r="J237" s="193">
        <f>ROUND(I237*H237,2)</f>
        <v>0</v>
      </c>
      <c r="K237" s="194"/>
      <c r="L237" s="39"/>
      <c r="M237" s="195" t="s">
        <v>1</v>
      </c>
      <c r="N237" s="196" t="s">
        <v>43</v>
      </c>
      <c r="O237" s="71"/>
      <c r="P237" s="197">
        <f>O237*H237</f>
        <v>0</v>
      </c>
      <c r="Q237" s="197">
        <v>5.8E-4</v>
      </c>
      <c r="R237" s="197">
        <f>Q237*H237</f>
        <v>8.4099999999999994E-2</v>
      </c>
      <c r="S237" s="197">
        <v>0</v>
      </c>
      <c r="T237" s="198">
        <f>S237*H237</f>
        <v>0</v>
      </c>
      <c r="U237" s="34"/>
      <c r="V237" s="34"/>
      <c r="W237" s="34"/>
      <c r="X237" s="34"/>
      <c r="Y237" s="34"/>
      <c r="Z237" s="34"/>
      <c r="AA237" s="34"/>
      <c r="AB237" s="34"/>
      <c r="AC237" s="34"/>
      <c r="AD237" s="34"/>
      <c r="AE237" s="34"/>
      <c r="AR237" s="199" t="s">
        <v>256</v>
      </c>
      <c r="AT237" s="199" t="s">
        <v>165</v>
      </c>
      <c r="AU237" s="199" t="s">
        <v>88</v>
      </c>
      <c r="AY237" s="17" t="s">
        <v>163</v>
      </c>
      <c r="BE237" s="200">
        <f>IF(N237="základní",J237,0)</f>
        <v>0</v>
      </c>
      <c r="BF237" s="200">
        <f>IF(N237="snížená",J237,0)</f>
        <v>0</v>
      </c>
      <c r="BG237" s="200">
        <f>IF(N237="zákl. přenesená",J237,0)</f>
        <v>0</v>
      </c>
      <c r="BH237" s="200">
        <f>IF(N237="sníž. přenesená",J237,0)</f>
        <v>0</v>
      </c>
      <c r="BI237" s="200">
        <f>IF(N237="nulová",J237,0)</f>
        <v>0</v>
      </c>
      <c r="BJ237" s="17" t="s">
        <v>86</v>
      </c>
      <c r="BK237" s="200">
        <f>ROUND(I237*H237,2)</f>
        <v>0</v>
      </c>
      <c r="BL237" s="17" t="s">
        <v>256</v>
      </c>
      <c r="BM237" s="199" t="s">
        <v>1780</v>
      </c>
    </row>
    <row r="238" spans="1:65" s="13" customFormat="1" ht="22.5">
      <c r="B238" s="201"/>
      <c r="C238" s="202"/>
      <c r="D238" s="203" t="s">
        <v>171</v>
      </c>
      <c r="E238" s="204" t="s">
        <v>1</v>
      </c>
      <c r="F238" s="205" t="s">
        <v>1781</v>
      </c>
      <c r="G238" s="202"/>
      <c r="H238" s="206">
        <v>145</v>
      </c>
      <c r="I238" s="207"/>
      <c r="J238" s="202"/>
      <c r="K238" s="202"/>
      <c r="L238" s="208"/>
      <c r="M238" s="209"/>
      <c r="N238" s="210"/>
      <c r="O238" s="210"/>
      <c r="P238" s="210"/>
      <c r="Q238" s="210"/>
      <c r="R238" s="210"/>
      <c r="S238" s="210"/>
      <c r="T238" s="211"/>
      <c r="AT238" s="212" t="s">
        <v>171</v>
      </c>
      <c r="AU238" s="212" t="s">
        <v>88</v>
      </c>
      <c r="AV238" s="13" t="s">
        <v>88</v>
      </c>
      <c r="AW238" s="13" t="s">
        <v>34</v>
      </c>
      <c r="AX238" s="13" t="s">
        <v>86</v>
      </c>
      <c r="AY238" s="212" t="s">
        <v>163</v>
      </c>
    </row>
    <row r="239" spans="1:65" s="2" customFormat="1" ht="37.9" customHeight="1">
      <c r="A239" s="34"/>
      <c r="B239" s="35"/>
      <c r="C239" s="213" t="s">
        <v>463</v>
      </c>
      <c r="D239" s="213" t="s">
        <v>186</v>
      </c>
      <c r="E239" s="214" t="s">
        <v>1214</v>
      </c>
      <c r="F239" s="215" t="s">
        <v>1215</v>
      </c>
      <c r="G239" s="216" t="s">
        <v>168</v>
      </c>
      <c r="H239" s="217">
        <v>15.95</v>
      </c>
      <c r="I239" s="218"/>
      <c r="J239" s="219">
        <f>ROUND(I239*H239,2)</f>
        <v>0</v>
      </c>
      <c r="K239" s="220"/>
      <c r="L239" s="221"/>
      <c r="M239" s="222" t="s">
        <v>1</v>
      </c>
      <c r="N239" s="223" t="s">
        <v>43</v>
      </c>
      <c r="O239" s="71"/>
      <c r="P239" s="197">
        <f>O239*H239</f>
        <v>0</v>
      </c>
      <c r="Q239" s="197">
        <v>1.9199999999999998E-2</v>
      </c>
      <c r="R239" s="197">
        <f>Q239*H239</f>
        <v>0.30623999999999996</v>
      </c>
      <c r="S239" s="197">
        <v>0</v>
      </c>
      <c r="T239" s="198">
        <f>S239*H239</f>
        <v>0</v>
      </c>
      <c r="U239" s="34"/>
      <c r="V239" s="34"/>
      <c r="W239" s="34"/>
      <c r="X239" s="34"/>
      <c r="Y239" s="34"/>
      <c r="Z239" s="34"/>
      <c r="AA239" s="34"/>
      <c r="AB239" s="34"/>
      <c r="AC239" s="34"/>
      <c r="AD239" s="34"/>
      <c r="AE239" s="34"/>
      <c r="AR239" s="199" t="s">
        <v>366</v>
      </c>
      <c r="AT239" s="199" t="s">
        <v>186</v>
      </c>
      <c r="AU239" s="199" t="s">
        <v>88</v>
      </c>
      <c r="AY239" s="17" t="s">
        <v>163</v>
      </c>
      <c r="BE239" s="200">
        <f>IF(N239="základní",J239,0)</f>
        <v>0</v>
      </c>
      <c r="BF239" s="200">
        <f>IF(N239="snížená",J239,0)</f>
        <v>0</v>
      </c>
      <c r="BG239" s="200">
        <f>IF(N239="zákl. přenesená",J239,0)</f>
        <v>0</v>
      </c>
      <c r="BH239" s="200">
        <f>IF(N239="sníž. přenesená",J239,0)</f>
        <v>0</v>
      </c>
      <c r="BI239" s="200">
        <f>IF(N239="nulová",J239,0)</f>
        <v>0</v>
      </c>
      <c r="BJ239" s="17" t="s">
        <v>86</v>
      </c>
      <c r="BK239" s="200">
        <f>ROUND(I239*H239,2)</f>
        <v>0</v>
      </c>
      <c r="BL239" s="17" t="s">
        <v>256</v>
      </c>
      <c r="BM239" s="199" t="s">
        <v>1782</v>
      </c>
    </row>
    <row r="240" spans="1:65" s="13" customFormat="1" ht="11.25">
      <c r="B240" s="201"/>
      <c r="C240" s="202"/>
      <c r="D240" s="203" t="s">
        <v>171</v>
      </c>
      <c r="E240" s="204" t="s">
        <v>1</v>
      </c>
      <c r="F240" s="205" t="s">
        <v>1783</v>
      </c>
      <c r="G240" s="202"/>
      <c r="H240" s="206">
        <v>14.5</v>
      </c>
      <c r="I240" s="207"/>
      <c r="J240" s="202"/>
      <c r="K240" s="202"/>
      <c r="L240" s="208"/>
      <c r="M240" s="209"/>
      <c r="N240" s="210"/>
      <c r="O240" s="210"/>
      <c r="P240" s="210"/>
      <c r="Q240" s="210"/>
      <c r="R240" s="210"/>
      <c r="S240" s="210"/>
      <c r="T240" s="211"/>
      <c r="AT240" s="212" t="s">
        <v>171</v>
      </c>
      <c r="AU240" s="212" t="s">
        <v>88</v>
      </c>
      <c r="AV240" s="13" t="s">
        <v>88</v>
      </c>
      <c r="AW240" s="13" t="s">
        <v>34</v>
      </c>
      <c r="AX240" s="13" t="s">
        <v>86</v>
      </c>
      <c r="AY240" s="212" t="s">
        <v>163</v>
      </c>
    </row>
    <row r="241" spans="1:65" s="13" customFormat="1" ht="11.25">
      <c r="B241" s="201"/>
      <c r="C241" s="202"/>
      <c r="D241" s="203" t="s">
        <v>171</v>
      </c>
      <c r="E241" s="202"/>
      <c r="F241" s="205" t="s">
        <v>1784</v>
      </c>
      <c r="G241" s="202"/>
      <c r="H241" s="206">
        <v>15.95</v>
      </c>
      <c r="I241" s="207"/>
      <c r="J241" s="202"/>
      <c r="K241" s="202"/>
      <c r="L241" s="208"/>
      <c r="M241" s="209"/>
      <c r="N241" s="210"/>
      <c r="O241" s="210"/>
      <c r="P241" s="210"/>
      <c r="Q241" s="210"/>
      <c r="R241" s="210"/>
      <c r="S241" s="210"/>
      <c r="T241" s="211"/>
      <c r="AT241" s="212" t="s">
        <v>171</v>
      </c>
      <c r="AU241" s="212" t="s">
        <v>88</v>
      </c>
      <c r="AV241" s="13" t="s">
        <v>88</v>
      </c>
      <c r="AW241" s="13" t="s">
        <v>4</v>
      </c>
      <c r="AX241" s="13" t="s">
        <v>86</v>
      </c>
      <c r="AY241" s="212" t="s">
        <v>163</v>
      </c>
    </row>
    <row r="242" spans="1:65" s="2" customFormat="1" ht="24.2" customHeight="1">
      <c r="A242" s="34"/>
      <c r="B242" s="35"/>
      <c r="C242" s="187" t="s">
        <v>468</v>
      </c>
      <c r="D242" s="187" t="s">
        <v>165</v>
      </c>
      <c r="E242" s="188" t="s">
        <v>1220</v>
      </c>
      <c r="F242" s="189" t="s">
        <v>1221</v>
      </c>
      <c r="G242" s="190" t="s">
        <v>168</v>
      </c>
      <c r="H242" s="191">
        <v>163.95</v>
      </c>
      <c r="I242" s="192"/>
      <c r="J242" s="193">
        <f>ROUND(I242*H242,2)</f>
        <v>0</v>
      </c>
      <c r="K242" s="194"/>
      <c r="L242" s="39"/>
      <c r="M242" s="195" t="s">
        <v>1</v>
      </c>
      <c r="N242" s="196" t="s">
        <v>43</v>
      </c>
      <c r="O242" s="71"/>
      <c r="P242" s="197">
        <f>O242*H242</f>
        <v>0</v>
      </c>
      <c r="Q242" s="197">
        <v>6.3499999999999997E-3</v>
      </c>
      <c r="R242" s="197">
        <f>Q242*H242</f>
        <v>1.0410824999999999</v>
      </c>
      <c r="S242" s="197">
        <v>0</v>
      </c>
      <c r="T242" s="198">
        <f>S242*H242</f>
        <v>0</v>
      </c>
      <c r="U242" s="34"/>
      <c r="V242" s="34"/>
      <c r="W242" s="34"/>
      <c r="X242" s="34"/>
      <c r="Y242" s="34"/>
      <c r="Z242" s="34"/>
      <c r="AA242" s="34"/>
      <c r="AB242" s="34"/>
      <c r="AC242" s="34"/>
      <c r="AD242" s="34"/>
      <c r="AE242" s="34"/>
      <c r="AR242" s="199" t="s">
        <v>256</v>
      </c>
      <c r="AT242" s="199" t="s">
        <v>165</v>
      </c>
      <c r="AU242" s="199" t="s">
        <v>88</v>
      </c>
      <c r="AY242" s="17" t="s">
        <v>163</v>
      </c>
      <c r="BE242" s="200">
        <f>IF(N242="základní",J242,0)</f>
        <v>0</v>
      </c>
      <c r="BF242" s="200">
        <f>IF(N242="snížená",J242,0)</f>
        <v>0</v>
      </c>
      <c r="BG242" s="200">
        <f>IF(N242="zákl. přenesená",J242,0)</f>
        <v>0</v>
      </c>
      <c r="BH242" s="200">
        <f>IF(N242="sníž. přenesená",J242,0)</f>
        <v>0</v>
      </c>
      <c r="BI242" s="200">
        <f>IF(N242="nulová",J242,0)</f>
        <v>0</v>
      </c>
      <c r="BJ242" s="17" t="s">
        <v>86</v>
      </c>
      <c r="BK242" s="200">
        <f>ROUND(I242*H242,2)</f>
        <v>0</v>
      </c>
      <c r="BL242" s="17" t="s">
        <v>256</v>
      </c>
      <c r="BM242" s="199" t="s">
        <v>1785</v>
      </c>
    </row>
    <row r="243" spans="1:65" s="2" customFormat="1" ht="37.9" customHeight="1">
      <c r="A243" s="34"/>
      <c r="B243" s="35"/>
      <c r="C243" s="213" t="s">
        <v>474</v>
      </c>
      <c r="D243" s="213" t="s">
        <v>186</v>
      </c>
      <c r="E243" s="214" t="s">
        <v>1214</v>
      </c>
      <c r="F243" s="215" t="s">
        <v>1215</v>
      </c>
      <c r="G243" s="216" t="s">
        <v>168</v>
      </c>
      <c r="H243" s="217">
        <v>180.345</v>
      </c>
      <c r="I243" s="218"/>
      <c r="J243" s="219">
        <f>ROUND(I243*H243,2)</f>
        <v>0</v>
      </c>
      <c r="K243" s="220"/>
      <c r="L243" s="221"/>
      <c r="M243" s="222" t="s">
        <v>1</v>
      </c>
      <c r="N243" s="223" t="s">
        <v>43</v>
      </c>
      <c r="O243" s="71"/>
      <c r="P243" s="197">
        <f>O243*H243</f>
        <v>0</v>
      </c>
      <c r="Q243" s="197">
        <v>1.9199999999999998E-2</v>
      </c>
      <c r="R243" s="197">
        <f>Q243*H243</f>
        <v>3.4626239999999995</v>
      </c>
      <c r="S243" s="197">
        <v>0</v>
      </c>
      <c r="T243" s="198">
        <f>S243*H243</f>
        <v>0</v>
      </c>
      <c r="U243" s="34"/>
      <c r="V243" s="34"/>
      <c r="W243" s="34"/>
      <c r="X243" s="34"/>
      <c r="Y243" s="34"/>
      <c r="Z243" s="34"/>
      <c r="AA243" s="34"/>
      <c r="AB243" s="34"/>
      <c r="AC243" s="34"/>
      <c r="AD243" s="34"/>
      <c r="AE243" s="34"/>
      <c r="AR243" s="199" t="s">
        <v>366</v>
      </c>
      <c r="AT243" s="199" t="s">
        <v>186</v>
      </c>
      <c r="AU243" s="199" t="s">
        <v>88</v>
      </c>
      <c r="AY243" s="17" t="s">
        <v>163</v>
      </c>
      <c r="BE243" s="200">
        <f>IF(N243="základní",J243,0)</f>
        <v>0</v>
      </c>
      <c r="BF243" s="200">
        <f>IF(N243="snížená",J243,0)</f>
        <v>0</v>
      </c>
      <c r="BG243" s="200">
        <f>IF(N243="zákl. přenesená",J243,0)</f>
        <v>0</v>
      </c>
      <c r="BH243" s="200">
        <f>IF(N243="sníž. přenesená",J243,0)</f>
        <v>0</v>
      </c>
      <c r="BI243" s="200">
        <f>IF(N243="nulová",J243,0)</f>
        <v>0</v>
      </c>
      <c r="BJ243" s="17" t="s">
        <v>86</v>
      </c>
      <c r="BK243" s="200">
        <f>ROUND(I243*H243,2)</f>
        <v>0</v>
      </c>
      <c r="BL243" s="17" t="s">
        <v>256</v>
      </c>
      <c r="BM243" s="199" t="s">
        <v>1786</v>
      </c>
    </row>
    <row r="244" spans="1:65" s="13" customFormat="1" ht="11.25">
      <c r="B244" s="201"/>
      <c r="C244" s="202"/>
      <c r="D244" s="203" t="s">
        <v>171</v>
      </c>
      <c r="E244" s="202"/>
      <c r="F244" s="205" t="s">
        <v>1787</v>
      </c>
      <c r="G244" s="202"/>
      <c r="H244" s="206">
        <v>180.345</v>
      </c>
      <c r="I244" s="207"/>
      <c r="J244" s="202"/>
      <c r="K244" s="202"/>
      <c r="L244" s="208"/>
      <c r="M244" s="209"/>
      <c r="N244" s="210"/>
      <c r="O244" s="210"/>
      <c r="P244" s="210"/>
      <c r="Q244" s="210"/>
      <c r="R244" s="210"/>
      <c r="S244" s="210"/>
      <c r="T244" s="211"/>
      <c r="AT244" s="212" t="s">
        <v>171</v>
      </c>
      <c r="AU244" s="212" t="s">
        <v>88</v>
      </c>
      <c r="AV244" s="13" t="s">
        <v>88</v>
      </c>
      <c r="AW244" s="13" t="s">
        <v>4</v>
      </c>
      <c r="AX244" s="13" t="s">
        <v>86</v>
      </c>
      <c r="AY244" s="212" t="s">
        <v>163</v>
      </c>
    </row>
    <row r="245" spans="1:65" s="2" customFormat="1" ht="16.5" customHeight="1">
      <c r="A245" s="34"/>
      <c r="B245" s="35"/>
      <c r="C245" s="187" t="s">
        <v>479</v>
      </c>
      <c r="D245" s="187" t="s">
        <v>165</v>
      </c>
      <c r="E245" s="188" t="s">
        <v>1232</v>
      </c>
      <c r="F245" s="189" t="s">
        <v>1233</v>
      </c>
      <c r="G245" s="190" t="s">
        <v>259</v>
      </c>
      <c r="H245" s="191">
        <v>145</v>
      </c>
      <c r="I245" s="192"/>
      <c r="J245" s="193">
        <f>ROUND(I245*H245,2)</f>
        <v>0</v>
      </c>
      <c r="K245" s="194"/>
      <c r="L245" s="39"/>
      <c r="M245" s="195" t="s">
        <v>1</v>
      </c>
      <c r="N245" s="196" t="s">
        <v>43</v>
      </c>
      <c r="O245" s="71"/>
      <c r="P245" s="197">
        <f>O245*H245</f>
        <v>0</v>
      </c>
      <c r="Q245" s="197">
        <v>1.2E-4</v>
      </c>
      <c r="R245" s="197">
        <f>Q245*H245</f>
        <v>1.7399999999999999E-2</v>
      </c>
      <c r="S245" s="197">
        <v>0</v>
      </c>
      <c r="T245" s="198">
        <f>S245*H245</f>
        <v>0</v>
      </c>
      <c r="U245" s="34"/>
      <c r="V245" s="34"/>
      <c r="W245" s="34"/>
      <c r="X245" s="34"/>
      <c r="Y245" s="34"/>
      <c r="Z245" s="34"/>
      <c r="AA245" s="34"/>
      <c r="AB245" s="34"/>
      <c r="AC245" s="34"/>
      <c r="AD245" s="34"/>
      <c r="AE245" s="34"/>
      <c r="AR245" s="199" t="s">
        <v>256</v>
      </c>
      <c r="AT245" s="199" t="s">
        <v>165</v>
      </c>
      <c r="AU245" s="199" t="s">
        <v>88</v>
      </c>
      <c r="AY245" s="17" t="s">
        <v>163</v>
      </c>
      <c r="BE245" s="200">
        <f>IF(N245="základní",J245,0)</f>
        <v>0</v>
      </c>
      <c r="BF245" s="200">
        <f>IF(N245="snížená",J245,0)</f>
        <v>0</v>
      </c>
      <c r="BG245" s="200">
        <f>IF(N245="zákl. přenesená",J245,0)</f>
        <v>0</v>
      </c>
      <c r="BH245" s="200">
        <f>IF(N245="sníž. přenesená",J245,0)</f>
        <v>0</v>
      </c>
      <c r="BI245" s="200">
        <f>IF(N245="nulová",J245,0)</f>
        <v>0</v>
      </c>
      <c r="BJ245" s="17" t="s">
        <v>86</v>
      </c>
      <c r="BK245" s="200">
        <f>ROUND(I245*H245,2)</f>
        <v>0</v>
      </c>
      <c r="BL245" s="17" t="s">
        <v>256</v>
      </c>
      <c r="BM245" s="199" t="s">
        <v>1788</v>
      </c>
    </row>
    <row r="246" spans="1:65" s="2" customFormat="1" ht="24.2" customHeight="1">
      <c r="A246" s="34"/>
      <c r="B246" s="35"/>
      <c r="C246" s="187" t="s">
        <v>483</v>
      </c>
      <c r="D246" s="187" t="s">
        <v>165</v>
      </c>
      <c r="E246" s="188" t="s">
        <v>1240</v>
      </c>
      <c r="F246" s="189" t="s">
        <v>1241</v>
      </c>
      <c r="G246" s="190" t="s">
        <v>168</v>
      </c>
      <c r="H246" s="191">
        <v>163.95</v>
      </c>
      <c r="I246" s="192"/>
      <c r="J246" s="193">
        <f>ROUND(I246*H246,2)</f>
        <v>0</v>
      </c>
      <c r="K246" s="194"/>
      <c r="L246" s="39"/>
      <c r="M246" s="195" t="s">
        <v>1</v>
      </c>
      <c r="N246" s="196" t="s">
        <v>43</v>
      </c>
      <c r="O246" s="71"/>
      <c r="P246" s="197">
        <f>O246*H246</f>
        <v>0</v>
      </c>
      <c r="Q246" s="197">
        <v>5.0000000000000002E-5</v>
      </c>
      <c r="R246" s="197">
        <f>Q246*H246</f>
        <v>8.1974999999999999E-3</v>
      </c>
      <c r="S246" s="197">
        <v>0</v>
      </c>
      <c r="T246" s="198">
        <f>S246*H246</f>
        <v>0</v>
      </c>
      <c r="U246" s="34"/>
      <c r="V246" s="34"/>
      <c r="W246" s="34"/>
      <c r="X246" s="34"/>
      <c r="Y246" s="34"/>
      <c r="Z246" s="34"/>
      <c r="AA246" s="34"/>
      <c r="AB246" s="34"/>
      <c r="AC246" s="34"/>
      <c r="AD246" s="34"/>
      <c r="AE246" s="34"/>
      <c r="AR246" s="199" t="s">
        <v>256</v>
      </c>
      <c r="AT246" s="199" t="s">
        <v>165</v>
      </c>
      <c r="AU246" s="199" t="s">
        <v>88</v>
      </c>
      <c r="AY246" s="17" t="s">
        <v>163</v>
      </c>
      <c r="BE246" s="200">
        <f>IF(N246="základní",J246,0)</f>
        <v>0</v>
      </c>
      <c r="BF246" s="200">
        <f>IF(N246="snížená",J246,0)</f>
        <v>0</v>
      </c>
      <c r="BG246" s="200">
        <f>IF(N246="zákl. přenesená",J246,0)</f>
        <v>0</v>
      </c>
      <c r="BH246" s="200">
        <f>IF(N246="sníž. přenesená",J246,0)</f>
        <v>0</v>
      </c>
      <c r="BI246" s="200">
        <f>IF(N246="nulová",J246,0)</f>
        <v>0</v>
      </c>
      <c r="BJ246" s="17" t="s">
        <v>86</v>
      </c>
      <c r="BK246" s="200">
        <f>ROUND(I246*H246,2)</f>
        <v>0</v>
      </c>
      <c r="BL246" s="17" t="s">
        <v>256</v>
      </c>
      <c r="BM246" s="199" t="s">
        <v>1789</v>
      </c>
    </row>
    <row r="247" spans="1:65" s="2" customFormat="1" ht="24.2" customHeight="1">
      <c r="A247" s="34"/>
      <c r="B247" s="35"/>
      <c r="C247" s="187" t="s">
        <v>488</v>
      </c>
      <c r="D247" s="187" t="s">
        <v>165</v>
      </c>
      <c r="E247" s="188" t="s">
        <v>1625</v>
      </c>
      <c r="F247" s="189" t="s">
        <v>1626</v>
      </c>
      <c r="G247" s="190" t="s">
        <v>537</v>
      </c>
      <c r="H247" s="239"/>
      <c r="I247" s="192"/>
      <c r="J247" s="193">
        <f>ROUND(I247*H247,2)</f>
        <v>0</v>
      </c>
      <c r="K247" s="194"/>
      <c r="L247" s="39"/>
      <c r="M247" s="195" t="s">
        <v>1</v>
      </c>
      <c r="N247" s="196" t="s">
        <v>43</v>
      </c>
      <c r="O247" s="71"/>
      <c r="P247" s="197">
        <f>O247*H247</f>
        <v>0</v>
      </c>
      <c r="Q247" s="197">
        <v>0</v>
      </c>
      <c r="R247" s="197">
        <f>Q247*H247</f>
        <v>0</v>
      </c>
      <c r="S247" s="197">
        <v>0</v>
      </c>
      <c r="T247" s="198">
        <f>S247*H247</f>
        <v>0</v>
      </c>
      <c r="U247" s="34"/>
      <c r="V247" s="34"/>
      <c r="W247" s="34"/>
      <c r="X247" s="34"/>
      <c r="Y247" s="34"/>
      <c r="Z247" s="34"/>
      <c r="AA247" s="34"/>
      <c r="AB247" s="34"/>
      <c r="AC247" s="34"/>
      <c r="AD247" s="34"/>
      <c r="AE247" s="34"/>
      <c r="AR247" s="199" t="s">
        <v>256</v>
      </c>
      <c r="AT247" s="199" t="s">
        <v>165</v>
      </c>
      <c r="AU247" s="199" t="s">
        <v>88</v>
      </c>
      <c r="AY247" s="17" t="s">
        <v>163</v>
      </c>
      <c r="BE247" s="200">
        <f>IF(N247="základní",J247,0)</f>
        <v>0</v>
      </c>
      <c r="BF247" s="200">
        <f>IF(N247="snížená",J247,0)</f>
        <v>0</v>
      </c>
      <c r="BG247" s="200">
        <f>IF(N247="zákl. přenesená",J247,0)</f>
        <v>0</v>
      </c>
      <c r="BH247" s="200">
        <f>IF(N247="sníž. přenesená",J247,0)</f>
        <v>0</v>
      </c>
      <c r="BI247" s="200">
        <f>IF(N247="nulová",J247,0)</f>
        <v>0</v>
      </c>
      <c r="BJ247" s="17" t="s">
        <v>86</v>
      </c>
      <c r="BK247" s="200">
        <f>ROUND(I247*H247,2)</f>
        <v>0</v>
      </c>
      <c r="BL247" s="17" t="s">
        <v>256</v>
      </c>
      <c r="BM247" s="199" t="s">
        <v>1790</v>
      </c>
    </row>
    <row r="248" spans="1:65" s="12" customFormat="1" ht="22.9" customHeight="1">
      <c r="B248" s="171"/>
      <c r="C248" s="172"/>
      <c r="D248" s="173" t="s">
        <v>77</v>
      </c>
      <c r="E248" s="185" t="s">
        <v>1390</v>
      </c>
      <c r="F248" s="185" t="s">
        <v>1391</v>
      </c>
      <c r="G248" s="172"/>
      <c r="H248" s="172"/>
      <c r="I248" s="175"/>
      <c r="J248" s="186">
        <f>BK248</f>
        <v>0</v>
      </c>
      <c r="K248" s="172"/>
      <c r="L248" s="177"/>
      <c r="M248" s="178"/>
      <c r="N248" s="179"/>
      <c r="O248" s="179"/>
      <c r="P248" s="180">
        <f>SUM(P249:P250)</f>
        <v>0</v>
      </c>
      <c r="Q248" s="179"/>
      <c r="R248" s="180">
        <f>SUM(R249:R250)</f>
        <v>1.9799999999999998E-2</v>
      </c>
      <c r="S248" s="179"/>
      <c r="T248" s="181">
        <f>SUM(T249:T250)</f>
        <v>0</v>
      </c>
      <c r="AR248" s="182" t="s">
        <v>88</v>
      </c>
      <c r="AT248" s="183" t="s">
        <v>77</v>
      </c>
      <c r="AU248" s="183" t="s">
        <v>86</v>
      </c>
      <c r="AY248" s="182" t="s">
        <v>163</v>
      </c>
      <c r="BK248" s="184">
        <f>SUM(BK249:BK250)</f>
        <v>0</v>
      </c>
    </row>
    <row r="249" spans="1:65" s="2" customFormat="1" ht="16.5" customHeight="1">
      <c r="A249" s="34"/>
      <c r="B249" s="35"/>
      <c r="C249" s="187" t="s">
        <v>494</v>
      </c>
      <c r="D249" s="187" t="s">
        <v>165</v>
      </c>
      <c r="E249" s="188" t="s">
        <v>1393</v>
      </c>
      <c r="F249" s="189" t="s">
        <v>1394</v>
      </c>
      <c r="G249" s="190" t="s">
        <v>168</v>
      </c>
      <c r="H249" s="191">
        <v>30</v>
      </c>
      <c r="I249" s="192"/>
      <c r="J249" s="193">
        <f>ROUND(I249*H249,2)</f>
        <v>0</v>
      </c>
      <c r="K249" s="194"/>
      <c r="L249" s="39"/>
      <c r="M249" s="195" t="s">
        <v>1</v>
      </c>
      <c r="N249" s="196" t="s">
        <v>43</v>
      </c>
      <c r="O249" s="71"/>
      <c r="P249" s="197">
        <f>O249*H249</f>
        <v>0</v>
      </c>
      <c r="Q249" s="197">
        <v>0</v>
      </c>
      <c r="R249" s="197">
        <f>Q249*H249</f>
        <v>0</v>
      </c>
      <c r="S249" s="197">
        <v>0</v>
      </c>
      <c r="T249" s="198">
        <f>S249*H249</f>
        <v>0</v>
      </c>
      <c r="U249" s="34"/>
      <c r="V249" s="34"/>
      <c r="W249" s="34"/>
      <c r="X249" s="34"/>
      <c r="Y249" s="34"/>
      <c r="Z249" s="34"/>
      <c r="AA249" s="34"/>
      <c r="AB249" s="34"/>
      <c r="AC249" s="34"/>
      <c r="AD249" s="34"/>
      <c r="AE249" s="34"/>
      <c r="AR249" s="199" t="s">
        <v>256</v>
      </c>
      <c r="AT249" s="199" t="s">
        <v>165</v>
      </c>
      <c r="AU249" s="199" t="s">
        <v>88</v>
      </c>
      <c r="AY249" s="17" t="s">
        <v>163</v>
      </c>
      <c r="BE249" s="200">
        <f>IF(N249="základní",J249,0)</f>
        <v>0</v>
      </c>
      <c r="BF249" s="200">
        <f>IF(N249="snížená",J249,0)</f>
        <v>0</v>
      </c>
      <c r="BG249" s="200">
        <f>IF(N249="zákl. přenesená",J249,0)</f>
        <v>0</v>
      </c>
      <c r="BH249" s="200">
        <f>IF(N249="sníž. přenesená",J249,0)</f>
        <v>0</v>
      </c>
      <c r="BI249" s="200">
        <f>IF(N249="nulová",J249,0)</f>
        <v>0</v>
      </c>
      <c r="BJ249" s="17" t="s">
        <v>86</v>
      </c>
      <c r="BK249" s="200">
        <f>ROUND(I249*H249,2)</f>
        <v>0</v>
      </c>
      <c r="BL249" s="17" t="s">
        <v>256</v>
      </c>
      <c r="BM249" s="199" t="s">
        <v>1791</v>
      </c>
    </row>
    <row r="250" spans="1:65" s="2" customFormat="1" ht="24.2" customHeight="1">
      <c r="A250" s="34"/>
      <c r="B250" s="35"/>
      <c r="C250" s="187" t="s">
        <v>498</v>
      </c>
      <c r="D250" s="187" t="s">
        <v>165</v>
      </c>
      <c r="E250" s="188" t="s">
        <v>1397</v>
      </c>
      <c r="F250" s="189" t="s">
        <v>1398</v>
      </c>
      <c r="G250" s="190" t="s">
        <v>168</v>
      </c>
      <c r="H250" s="191">
        <v>30</v>
      </c>
      <c r="I250" s="192"/>
      <c r="J250" s="193">
        <f>ROUND(I250*H250,2)</f>
        <v>0</v>
      </c>
      <c r="K250" s="194"/>
      <c r="L250" s="39"/>
      <c r="M250" s="195" t="s">
        <v>1</v>
      </c>
      <c r="N250" s="196" t="s">
        <v>43</v>
      </c>
      <c r="O250" s="71"/>
      <c r="P250" s="197">
        <f>O250*H250</f>
        <v>0</v>
      </c>
      <c r="Q250" s="197">
        <v>6.6E-4</v>
      </c>
      <c r="R250" s="197">
        <f>Q250*H250</f>
        <v>1.9799999999999998E-2</v>
      </c>
      <c r="S250" s="197">
        <v>0</v>
      </c>
      <c r="T250" s="198">
        <f>S250*H250</f>
        <v>0</v>
      </c>
      <c r="U250" s="34"/>
      <c r="V250" s="34"/>
      <c r="W250" s="34"/>
      <c r="X250" s="34"/>
      <c r="Y250" s="34"/>
      <c r="Z250" s="34"/>
      <c r="AA250" s="34"/>
      <c r="AB250" s="34"/>
      <c r="AC250" s="34"/>
      <c r="AD250" s="34"/>
      <c r="AE250" s="34"/>
      <c r="AR250" s="199" t="s">
        <v>256</v>
      </c>
      <c r="AT250" s="199" t="s">
        <v>165</v>
      </c>
      <c r="AU250" s="199" t="s">
        <v>88</v>
      </c>
      <c r="AY250" s="17" t="s">
        <v>163</v>
      </c>
      <c r="BE250" s="200">
        <f>IF(N250="základní",J250,0)</f>
        <v>0</v>
      </c>
      <c r="BF250" s="200">
        <f>IF(N250="snížená",J250,0)</f>
        <v>0</v>
      </c>
      <c r="BG250" s="200">
        <f>IF(N250="zákl. přenesená",J250,0)</f>
        <v>0</v>
      </c>
      <c r="BH250" s="200">
        <f>IF(N250="sníž. přenesená",J250,0)</f>
        <v>0</v>
      </c>
      <c r="BI250" s="200">
        <f>IF(N250="nulová",J250,0)</f>
        <v>0</v>
      </c>
      <c r="BJ250" s="17" t="s">
        <v>86</v>
      </c>
      <c r="BK250" s="200">
        <f>ROUND(I250*H250,2)</f>
        <v>0</v>
      </c>
      <c r="BL250" s="17" t="s">
        <v>256</v>
      </c>
      <c r="BM250" s="199" t="s">
        <v>1792</v>
      </c>
    </row>
    <row r="251" spans="1:65" s="12" customFormat="1" ht="22.9" customHeight="1">
      <c r="B251" s="171"/>
      <c r="C251" s="172"/>
      <c r="D251" s="173" t="s">
        <v>77</v>
      </c>
      <c r="E251" s="185" t="s">
        <v>1400</v>
      </c>
      <c r="F251" s="185" t="s">
        <v>1401</v>
      </c>
      <c r="G251" s="172"/>
      <c r="H251" s="172"/>
      <c r="I251" s="175"/>
      <c r="J251" s="186">
        <f>BK251</f>
        <v>0</v>
      </c>
      <c r="K251" s="172"/>
      <c r="L251" s="177"/>
      <c r="M251" s="178"/>
      <c r="N251" s="179"/>
      <c r="O251" s="179"/>
      <c r="P251" s="180">
        <f>SUM(P252:P257)</f>
        <v>0</v>
      </c>
      <c r="Q251" s="179"/>
      <c r="R251" s="180">
        <f>SUM(R252:R257)</f>
        <v>1.3371856000000002</v>
      </c>
      <c r="S251" s="179"/>
      <c r="T251" s="181">
        <f>SUM(T252:T257)</f>
        <v>0.27820640000000002</v>
      </c>
      <c r="AR251" s="182" t="s">
        <v>88</v>
      </c>
      <c r="AT251" s="183" t="s">
        <v>77</v>
      </c>
      <c r="AU251" s="183" t="s">
        <v>86</v>
      </c>
      <c r="AY251" s="182" t="s">
        <v>163</v>
      </c>
      <c r="BK251" s="184">
        <f>SUM(BK252:BK257)</f>
        <v>0</v>
      </c>
    </row>
    <row r="252" spans="1:65" s="2" customFormat="1" ht="24.2" customHeight="1">
      <c r="A252" s="34"/>
      <c r="B252" s="35"/>
      <c r="C252" s="187" t="s">
        <v>503</v>
      </c>
      <c r="D252" s="187" t="s">
        <v>165</v>
      </c>
      <c r="E252" s="188" t="s">
        <v>1403</v>
      </c>
      <c r="F252" s="189" t="s">
        <v>1404</v>
      </c>
      <c r="G252" s="190" t="s">
        <v>397</v>
      </c>
      <c r="H252" s="191">
        <v>1</v>
      </c>
      <c r="I252" s="192"/>
      <c r="J252" s="193">
        <f>ROUND(I252*H252,2)</f>
        <v>0</v>
      </c>
      <c r="K252" s="194"/>
      <c r="L252" s="39"/>
      <c r="M252" s="195" t="s">
        <v>1</v>
      </c>
      <c r="N252" s="196" t="s">
        <v>43</v>
      </c>
      <c r="O252" s="71"/>
      <c r="P252" s="197">
        <f>O252*H252</f>
        <v>0</v>
      </c>
      <c r="Q252" s="197">
        <v>0</v>
      </c>
      <c r="R252" s="197">
        <f>Q252*H252</f>
        <v>0</v>
      </c>
      <c r="S252" s="197">
        <v>0</v>
      </c>
      <c r="T252" s="198">
        <f>S252*H252</f>
        <v>0</v>
      </c>
      <c r="U252" s="34"/>
      <c r="V252" s="34"/>
      <c r="W252" s="34"/>
      <c r="X252" s="34"/>
      <c r="Y252" s="34"/>
      <c r="Z252" s="34"/>
      <c r="AA252" s="34"/>
      <c r="AB252" s="34"/>
      <c r="AC252" s="34"/>
      <c r="AD252" s="34"/>
      <c r="AE252" s="34"/>
      <c r="AR252" s="199" t="s">
        <v>256</v>
      </c>
      <c r="AT252" s="199" t="s">
        <v>165</v>
      </c>
      <c r="AU252" s="199" t="s">
        <v>88</v>
      </c>
      <c r="AY252" s="17" t="s">
        <v>163</v>
      </c>
      <c r="BE252" s="200">
        <f>IF(N252="základní",J252,0)</f>
        <v>0</v>
      </c>
      <c r="BF252" s="200">
        <f>IF(N252="snížená",J252,0)</f>
        <v>0</v>
      </c>
      <c r="BG252" s="200">
        <f>IF(N252="zákl. přenesená",J252,0)</f>
        <v>0</v>
      </c>
      <c r="BH252" s="200">
        <f>IF(N252="sníž. přenesená",J252,0)</f>
        <v>0</v>
      </c>
      <c r="BI252" s="200">
        <f>IF(N252="nulová",J252,0)</f>
        <v>0</v>
      </c>
      <c r="BJ252" s="17" t="s">
        <v>86</v>
      </c>
      <c r="BK252" s="200">
        <f>ROUND(I252*H252,2)</f>
        <v>0</v>
      </c>
      <c r="BL252" s="17" t="s">
        <v>256</v>
      </c>
      <c r="BM252" s="199" t="s">
        <v>1793</v>
      </c>
    </row>
    <row r="253" spans="1:65" s="2" customFormat="1" ht="16.5" customHeight="1">
      <c r="A253" s="34"/>
      <c r="B253" s="35"/>
      <c r="C253" s="187" t="s">
        <v>507</v>
      </c>
      <c r="D253" s="187" t="s">
        <v>165</v>
      </c>
      <c r="E253" s="188" t="s">
        <v>1407</v>
      </c>
      <c r="F253" s="189" t="s">
        <v>1408</v>
      </c>
      <c r="G253" s="190" t="s">
        <v>168</v>
      </c>
      <c r="H253" s="191">
        <v>897.44</v>
      </c>
      <c r="I253" s="192"/>
      <c r="J253" s="193">
        <f>ROUND(I253*H253,2)</f>
        <v>0</v>
      </c>
      <c r="K253" s="194"/>
      <c r="L253" s="39"/>
      <c r="M253" s="195" t="s">
        <v>1</v>
      </c>
      <c r="N253" s="196" t="s">
        <v>43</v>
      </c>
      <c r="O253" s="71"/>
      <c r="P253" s="197">
        <f>O253*H253</f>
        <v>0</v>
      </c>
      <c r="Q253" s="197">
        <v>1E-3</v>
      </c>
      <c r="R253" s="197">
        <f>Q253*H253</f>
        <v>0.89744000000000013</v>
      </c>
      <c r="S253" s="197">
        <v>3.1E-4</v>
      </c>
      <c r="T253" s="198">
        <f>S253*H253</f>
        <v>0.27820640000000002</v>
      </c>
      <c r="U253" s="34"/>
      <c r="V253" s="34"/>
      <c r="W253" s="34"/>
      <c r="X253" s="34"/>
      <c r="Y253" s="34"/>
      <c r="Z253" s="34"/>
      <c r="AA253" s="34"/>
      <c r="AB253" s="34"/>
      <c r="AC253" s="34"/>
      <c r="AD253" s="34"/>
      <c r="AE253" s="34"/>
      <c r="AR253" s="199" t="s">
        <v>256</v>
      </c>
      <c r="AT253" s="199" t="s">
        <v>165</v>
      </c>
      <c r="AU253" s="199" t="s">
        <v>88</v>
      </c>
      <c r="AY253" s="17" t="s">
        <v>163</v>
      </c>
      <c r="BE253" s="200">
        <f>IF(N253="základní",J253,0)</f>
        <v>0</v>
      </c>
      <c r="BF253" s="200">
        <f>IF(N253="snížená",J253,0)</f>
        <v>0</v>
      </c>
      <c r="BG253" s="200">
        <f>IF(N253="zákl. přenesená",J253,0)</f>
        <v>0</v>
      </c>
      <c r="BH253" s="200">
        <f>IF(N253="sníž. přenesená",J253,0)</f>
        <v>0</v>
      </c>
      <c r="BI253" s="200">
        <f>IF(N253="nulová",J253,0)</f>
        <v>0</v>
      </c>
      <c r="BJ253" s="17" t="s">
        <v>86</v>
      </c>
      <c r="BK253" s="200">
        <f>ROUND(I253*H253,2)</f>
        <v>0</v>
      </c>
      <c r="BL253" s="17" t="s">
        <v>256</v>
      </c>
      <c r="BM253" s="199" t="s">
        <v>1794</v>
      </c>
    </row>
    <row r="254" spans="1:65" s="13" customFormat="1" ht="11.25">
      <c r="B254" s="201"/>
      <c r="C254" s="202"/>
      <c r="D254" s="203" t="s">
        <v>171</v>
      </c>
      <c r="E254" s="204" t="s">
        <v>1</v>
      </c>
      <c r="F254" s="205" t="s">
        <v>1795</v>
      </c>
      <c r="G254" s="202"/>
      <c r="H254" s="206">
        <v>897.44</v>
      </c>
      <c r="I254" s="207"/>
      <c r="J254" s="202"/>
      <c r="K254" s="202"/>
      <c r="L254" s="208"/>
      <c r="M254" s="209"/>
      <c r="N254" s="210"/>
      <c r="O254" s="210"/>
      <c r="P254" s="210"/>
      <c r="Q254" s="210"/>
      <c r="R254" s="210"/>
      <c r="S254" s="210"/>
      <c r="T254" s="211"/>
      <c r="AT254" s="212" t="s">
        <v>171</v>
      </c>
      <c r="AU254" s="212" t="s">
        <v>88</v>
      </c>
      <c r="AV254" s="13" t="s">
        <v>88</v>
      </c>
      <c r="AW254" s="13" t="s">
        <v>34</v>
      </c>
      <c r="AX254" s="13" t="s">
        <v>86</v>
      </c>
      <c r="AY254" s="212" t="s">
        <v>163</v>
      </c>
    </row>
    <row r="255" spans="1:65" s="2" customFormat="1" ht="24.2" customHeight="1">
      <c r="A255" s="34"/>
      <c r="B255" s="35"/>
      <c r="C255" s="187" t="s">
        <v>511</v>
      </c>
      <c r="D255" s="187" t="s">
        <v>165</v>
      </c>
      <c r="E255" s="188" t="s">
        <v>1411</v>
      </c>
      <c r="F255" s="189" t="s">
        <v>1412</v>
      </c>
      <c r="G255" s="190" t="s">
        <v>168</v>
      </c>
      <c r="H255" s="191">
        <v>897.44</v>
      </c>
      <c r="I255" s="192"/>
      <c r="J255" s="193">
        <f>ROUND(I255*H255,2)</f>
        <v>0</v>
      </c>
      <c r="K255" s="194"/>
      <c r="L255" s="39"/>
      <c r="M255" s="195" t="s">
        <v>1</v>
      </c>
      <c r="N255" s="196" t="s">
        <v>43</v>
      </c>
      <c r="O255" s="71"/>
      <c r="P255" s="197">
        <f>O255*H255</f>
        <v>0</v>
      </c>
      <c r="Q255" s="197">
        <v>0</v>
      </c>
      <c r="R255" s="197">
        <f>Q255*H255</f>
        <v>0</v>
      </c>
      <c r="S255" s="197">
        <v>0</v>
      </c>
      <c r="T255" s="198">
        <f>S255*H255</f>
        <v>0</v>
      </c>
      <c r="U255" s="34"/>
      <c r="V255" s="34"/>
      <c r="W255" s="34"/>
      <c r="X255" s="34"/>
      <c r="Y255" s="34"/>
      <c r="Z255" s="34"/>
      <c r="AA255" s="34"/>
      <c r="AB255" s="34"/>
      <c r="AC255" s="34"/>
      <c r="AD255" s="34"/>
      <c r="AE255" s="34"/>
      <c r="AR255" s="199" t="s">
        <v>256</v>
      </c>
      <c r="AT255" s="199" t="s">
        <v>165</v>
      </c>
      <c r="AU255" s="199" t="s">
        <v>88</v>
      </c>
      <c r="AY255" s="17" t="s">
        <v>163</v>
      </c>
      <c r="BE255" s="200">
        <f>IF(N255="základní",J255,0)</f>
        <v>0</v>
      </c>
      <c r="BF255" s="200">
        <f>IF(N255="snížená",J255,0)</f>
        <v>0</v>
      </c>
      <c r="BG255" s="200">
        <f>IF(N255="zákl. přenesená",J255,0)</f>
        <v>0</v>
      </c>
      <c r="BH255" s="200">
        <f>IF(N255="sníž. přenesená",J255,0)</f>
        <v>0</v>
      </c>
      <c r="BI255" s="200">
        <f>IF(N255="nulová",J255,0)</f>
        <v>0</v>
      </c>
      <c r="BJ255" s="17" t="s">
        <v>86</v>
      </c>
      <c r="BK255" s="200">
        <f>ROUND(I255*H255,2)</f>
        <v>0</v>
      </c>
      <c r="BL255" s="17" t="s">
        <v>256</v>
      </c>
      <c r="BM255" s="199" t="s">
        <v>1796</v>
      </c>
    </row>
    <row r="256" spans="1:65" s="2" customFormat="1" ht="24.2" customHeight="1">
      <c r="A256" s="34"/>
      <c r="B256" s="35"/>
      <c r="C256" s="187" t="s">
        <v>402</v>
      </c>
      <c r="D256" s="187" t="s">
        <v>165</v>
      </c>
      <c r="E256" s="188" t="s">
        <v>1415</v>
      </c>
      <c r="F256" s="189" t="s">
        <v>1416</v>
      </c>
      <c r="G256" s="190" t="s">
        <v>168</v>
      </c>
      <c r="H256" s="191">
        <v>897.44</v>
      </c>
      <c r="I256" s="192"/>
      <c r="J256" s="193">
        <f>ROUND(I256*H256,2)</f>
        <v>0</v>
      </c>
      <c r="K256" s="194"/>
      <c r="L256" s="39"/>
      <c r="M256" s="195" t="s">
        <v>1</v>
      </c>
      <c r="N256" s="196" t="s">
        <v>43</v>
      </c>
      <c r="O256" s="71"/>
      <c r="P256" s="197">
        <f>O256*H256</f>
        <v>0</v>
      </c>
      <c r="Q256" s="197">
        <v>2.0000000000000001E-4</v>
      </c>
      <c r="R256" s="197">
        <f>Q256*H256</f>
        <v>0.17948800000000001</v>
      </c>
      <c r="S256" s="197">
        <v>0</v>
      </c>
      <c r="T256" s="198">
        <f>S256*H256</f>
        <v>0</v>
      </c>
      <c r="U256" s="34"/>
      <c r="V256" s="34"/>
      <c r="W256" s="34"/>
      <c r="X256" s="34"/>
      <c r="Y256" s="34"/>
      <c r="Z256" s="34"/>
      <c r="AA256" s="34"/>
      <c r="AB256" s="34"/>
      <c r="AC256" s="34"/>
      <c r="AD256" s="34"/>
      <c r="AE256" s="34"/>
      <c r="AR256" s="199" t="s">
        <v>256</v>
      </c>
      <c r="AT256" s="199" t="s">
        <v>165</v>
      </c>
      <c r="AU256" s="199" t="s">
        <v>88</v>
      </c>
      <c r="AY256" s="17" t="s">
        <v>163</v>
      </c>
      <c r="BE256" s="200">
        <f>IF(N256="základní",J256,0)</f>
        <v>0</v>
      </c>
      <c r="BF256" s="200">
        <f>IF(N256="snížená",J256,0)</f>
        <v>0</v>
      </c>
      <c r="BG256" s="200">
        <f>IF(N256="zákl. přenesená",J256,0)</f>
        <v>0</v>
      </c>
      <c r="BH256" s="200">
        <f>IF(N256="sníž. přenesená",J256,0)</f>
        <v>0</v>
      </c>
      <c r="BI256" s="200">
        <f>IF(N256="nulová",J256,0)</f>
        <v>0</v>
      </c>
      <c r="BJ256" s="17" t="s">
        <v>86</v>
      </c>
      <c r="BK256" s="200">
        <f>ROUND(I256*H256,2)</f>
        <v>0</v>
      </c>
      <c r="BL256" s="17" t="s">
        <v>256</v>
      </c>
      <c r="BM256" s="199" t="s">
        <v>1797</v>
      </c>
    </row>
    <row r="257" spans="1:65" s="2" customFormat="1" ht="24.2" customHeight="1">
      <c r="A257" s="34"/>
      <c r="B257" s="35"/>
      <c r="C257" s="187" t="s">
        <v>525</v>
      </c>
      <c r="D257" s="187" t="s">
        <v>165</v>
      </c>
      <c r="E257" s="188" t="s">
        <v>1419</v>
      </c>
      <c r="F257" s="189" t="s">
        <v>1420</v>
      </c>
      <c r="G257" s="190" t="s">
        <v>168</v>
      </c>
      <c r="H257" s="191">
        <v>897.44</v>
      </c>
      <c r="I257" s="192"/>
      <c r="J257" s="193">
        <f>ROUND(I257*H257,2)</f>
        <v>0</v>
      </c>
      <c r="K257" s="194"/>
      <c r="L257" s="39"/>
      <c r="M257" s="240" t="s">
        <v>1</v>
      </c>
      <c r="N257" s="241" t="s">
        <v>43</v>
      </c>
      <c r="O257" s="242"/>
      <c r="P257" s="243">
        <f>O257*H257</f>
        <v>0</v>
      </c>
      <c r="Q257" s="243">
        <v>2.9E-4</v>
      </c>
      <c r="R257" s="243">
        <f>Q257*H257</f>
        <v>0.26025760000000003</v>
      </c>
      <c r="S257" s="243">
        <v>0</v>
      </c>
      <c r="T257" s="244">
        <f>S257*H257</f>
        <v>0</v>
      </c>
      <c r="U257" s="34"/>
      <c r="V257" s="34"/>
      <c r="W257" s="34"/>
      <c r="X257" s="34"/>
      <c r="Y257" s="34"/>
      <c r="Z257" s="34"/>
      <c r="AA257" s="34"/>
      <c r="AB257" s="34"/>
      <c r="AC257" s="34"/>
      <c r="AD257" s="34"/>
      <c r="AE257" s="34"/>
      <c r="AR257" s="199" t="s">
        <v>256</v>
      </c>
      <c r="AT257" s="199" t="s">
        <v>165</v>
      </c>
      <c r="AU257" s="199" t="s">
        <v>88</v>
      </c>
      <c r="AY257" s="17" t="s">
        <v>163</v>
      </c>
      <c r="BE257" s="200">
        <f>IF(N257="základní",J257,0)</f>
        <v>0</v>
      </c>
      <c r="BF257" s="200">
        <f>IF(N257="snížená",J257,0)</f>
        <v>0</v>
      </c>
      <c r="BG257" s="200">
        <f>IF(N257="zákl. přenesená",J257,0)</f>
        <v>0</v>
      </c>
      <c r="BH257" s="200">
        <f>IF(N257="sníž. přenesená",J257,0)</f>
        <v>0</v>
      </c>
      <c r="BI257" s="200">
        <f>IF(N257="nulová",J257,0)</f>
        <v>0</v>
      </c>
      <c r="BJ257" s="17" t="s">
        <v>86</v>
      </c>
      <c r="BK257" s="200">
        <f>ROUND(I257*H257,2)</f>
        <v>0</v>
      </c>
      <c r="BL257" s="17" t="s">
        <v>256</v>
      </c>
      <c r="BM257" s="199" t="s">
        <v>1798</v>
      </c>
    </row>
    <row r="258" spans="1:65" s="2" customFormat="1" ht="6.95" customHeight="1">
      <c r="A258" s="34"/>
      <c r="B258" s="54"/>
      <c r="C258" s="55"/>
      <c r="D258" s="55"/>
      <c r="E258" s="55"/>
      <c r="F258" s="55"/>
      <c r="G258" s="55"/>
      <c r="H258" s="55"/>
      <c r="I258" s="55"/>
      <c r="J258" s="55"/>
      <c r="K258" s="55"/>
      <c r="L258" s="39"/>
      <c r="M258" s="34"/>
      <c r="O258" s="34"/>
      <c r="P258" s="34"/>
      <c r="Q258" s="34"/>
      <c r="R258" s="34"/>
      <c r="S258" s="34"/>
      <c r="T258" s="34"/>
      <c r="U258" s="34"/>
      <c r="V258" s="34"/>
      <c r="W258" s="34"/>
      <c r="X258" s="34"/>
      <c r="Y258" s="34"/>
      <c r="Z258" s="34"/>
      <c r="AA258" s="34"/>
      <c r="AB258" s="34"/>
      <c r="AC258" s="34"/>
      <c r="AD258" s="34"/>
      <c r="AE258" s="34"/>
    </row>
  </sheetData>
  <sheetProtection algorithmName="SHA-512" hashValue="njAvNRQjFZkQjD1oTkDbQ/JzY0f9r+UD3ehqFqtIk66uUSDMHF5qdlzFskAtKni1OgvYG8q6GXtGToNiHzL1kw==" saltValue="ndfFD3FXOVpUF556hULR33SO1NaG5mTBQHo/zzqLv5XN8FVGF5d1nlxGre2K2fafnvGrMcOcKJQISs5MmOibJA==" spinCount="100000" sheet="1" objects="1" scenarios="1" formatColumns="0" formatRows="0" autoFilter="0"/>
  <autoFilter ref="C129:K257"/>
  <mergeCells count="9">
    <mergeCell ref="E87:H87"/>
    <mergeCell ref="E120:H120"/>
    <mergeCell ref="E122:H122"/>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97</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1799</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114</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ROUND(J128,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ROUND((SUM(BE128:BE205)),  2)</f>
        <v>0</v>
      </c>
      <c r="G33" s="34"/>
      <c r="H33" s="34"/>
      <c r="I33" s="124">
        <v>0.21</v>
      </c>
      <c r="J33" s="123">
        <f>ROUND(((SUM(BE128:BE205))*I33),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ROUND((SUM(BF128:BF205)),  2)</f>
        <v>0</v>
      </c>
      <c r="G34" s="34"/>
      <c r="H34" s="34"/>
      <c r="I34" s="124">
        <v>0.15</v>
      </c>
      <c r="J34" s="123">
        <f>ROUND(((SUM(BF128:BF205))*I34),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ROUND((SUM(BG128:BG205)),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ROUND((SUM(BH128:BH205)),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ROUND((SUM(BI128:BI205)),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004 - Oprava schodiště</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J128</f>
        <v>0</v>
      </c>
      <c r="K96" s="36"/>
      <c r="L96" s="51"/>
      <c r="S96" s="34"/>
      <c r="T96" s="34"/>
      <c r="U96" s="34"/>
      <c r="V96" s="34"/>
      <c r="W96" s="34"/>
      <c r="X96" s="34"/>
      <c r="Y96" s="34"/>
      <c r="Z96" s="34"/>
      <c r="AA96" s="34"/>
      <c r="AB96" s="34"/>
      <c r="AC96" s="34"/>
      <c r="AD96" s="34"/>
      <c r="AE96" s="34"/>
      <c r="AU96" s="17" t="s">
        <v>120</v>
      </c>
    </row>
    <row r="97" spans="1:31" s="9" customFormat="1" ht="24.95" customHeight="1">
      <c r="B97" s="147"/>
      <c r="C97" s="148"/>
      <c r="D97" s="149" t="s">
        <v>121</v>
      </c>
      <c r="E97" s="150"/>
      <c r="F97" s="150"/>
      <c r="G97" s="150"/>
      <c r="H97" s="150"/>
      <c r="I97" s="150"/>
      <c r="J97" s="151">
        <f>J129</f>
        <v>0</v>
      </c>
      <c r="K97" s="148"/>
      <c r="L97" s="152"/>
    </row>
    <row r="98" spans="1:31" s="10" customFormat="1" ht="19.899999999999999" customHeight="1">
      <c r="B98" s="153"/>
      <c r="C98" s="154"/>
      <c r="D98" s="155" t="s">
        <v>124</v>
      </c>
      <c r="E98" s="156"/>
      <c r="F98" s="156"/>
      <c r="G98" s="156"/>
      <c r="H98" s="156"/>
      <c r="I98" s="156"/>
      <c r="J98" s="157">
        <f>J130</f>
        <v>0</v>
      </c>
      <c r="K98" s="154"/>
      <c r="L98" s="158"/>
    </row>
    <row r="99" spans="1:31" s="10" customFormat="1" ht="19.899999999999999" customHeight="1">
      <c r="B99" s="153"/>
      <c r="C99" s="154"/>
      <c r="D99" s="155" t="s">
        <v>1800</v>
      </c>
      <c r="E99" s="156"/>
      <c r="F99" s="156"/>
      <c r="G99" s="156"/>
      <c r="H99" s="156"/>
      <c r="I99" s="156"/>
      <c r="J99" s="157">
        <f>J133</f>
        <v>0</v>
      </c>
      <c r="K99" s="154"/>
      <c r="L99" s="158"/>
    </row>
    <row r="100" spans="1:31" s="10" customFormat="1" ht="19.899999999999999" customHeight="1">
      <c r="B100" s="153"/>
      <c r="C100" s="154"/>
      <c r="D100" s="155" t="s">
        <v>126</v>
      </c>
      <c r="E100" s="156"/>
      <c r="F100" s="156"/>
      <c r="G100" s="156"/>
      <c r="H100" s="156"/>
      <c r="I100" s="156"/>
      <c r="J100" s="157">
        <f>J142</f>
        <v>0</v>
      </c>
      <c r="K100" s="154"/>
      <c r="L100" s="158"/>
    </row>
    <row r="101" spans="1:31" s="10" customFormat="1" ht="19.899999999999999" customHeight="1">
      <c r="B101" s="153"/>
      <c r="C101" s="154"/>
      <c r="D101" s="155" t="s">
        <v>127</v>
      </c>
      <c r="E101" s="156"/>
      <c r="F101" s="156"/>
      <c r="G101" s="156"/>
      <c r="H101" s="156"/>
      <c r="I101" s="156"/>
      <c r="J101" s="157">
        <f>J151</f>
        <v>0</v>
      </c>
      <c r="K101" s="154"/>
      <c r="L101" s="158"/>
    </row>
    <row r="102" spans="1:31" s="9" customFormat="1" ht="24.95" customHeight="1">
      <c r="B102" s="147"/>
      <c r="C102" s="148"/>
      <c r="D102" s="149" t="s">
        <v>128</v>
      </c>
      <c r="E102" s="150"/>
      <c r="F102" s="150"/>
      <c r="G102" s="150"/>
      <c r="H102" s="150"/>
      <c r="I102" s="150"/>
      <c r="J102" s="151">
        <f>J153</f>
        <v>0</v>
      </c>
      <c r="K102" s="148"/>
      <c r="L102" s="152"/>
    </row>
    <row r="103" spans="1:31" s="10" customFormat="1" ht="19.899999999999999" customHeight="1">
      <c r="B103" s="153"/>
      <c r="C103" s="154"/>
      <c r="D103" s="155" t="s">
        <v>135</v>
      </c>
      <c r="E103" s="156"/>
      <c r="F103" s="156"/>
      <c r="G103" s="156"/>
      <c r="H103" s="156"/>
      <c r="I103" s="156"/>
      <c r="J103" s="157">
        <f>J154</f>
        <v>0</v>
      </c>
      <c r="K103" s="154"/>
      <c r="L103" s="158"/>
    </row>
    <row r="104" spans="1:31" s="10" customFormat="1" ht="19.899999999999999" customHeight="1">
      <c r="B104" s="153"/>
      <c r="C104" s="154"/>
      <c r="D104" s="155" t="s">
        <v>136</v>
      </c>
      <c r="E104" s="156"/>
      <c r="F104" s="156"/>
      <c r="G104" s="156"/>
      <c r="H104" s="156"/>
      <c r="I104" s="156"/>
      <c r="J104" s="157">
        <f>J169</f>
        <v>0</v>
      </c>
      <c r="K104" s="154"/>
      <c r="L104" s="158"/>
    </row>
    <row r="105" spans="1:31" s="10" customFormat="1" ht="19.899999999999999" customHeight="1">
      <c r="B105" s="153"/>
      <c r="C105" s="154"/>
      <c r="D105" s="155" t="s">
        <v>137</v>
      </c>
      <c r="E105" s="156"/>
      <c r="F105" s="156"/>
      <c r="G105" s="156"/>
      <c r="H105" s="156"/>
      <c r="I105" s="156"/>
      <c r="J105" s="157">
        <f>J173</f>
        <v>0</v>
      </c>
      <c r="K105" s="154"/>
      <c r="L105" s="158"/>
    </row>
    <row r="106" spans="1:31" s="10" customFormat="1" ht="19.899999999999999" customHeight="1">
      <c r="B106" s="153"/>
      <c r="C106" s="154"/>
      <c r="D106" s="155" t="s">
        <v>139</v>
      </c>
      <c r="E106" s="156"/>
      <c r="F106" s="156"/>
      <c r="G106" s="156"/>
      <c r="H106" s="156"/>
      <c r="I106" s="156"/>
      <c r="J106" s="157">
        <f>J182</f>
        <v>0</v>
      </c>
      <c r="K106" s="154"/>
      <c r="L106" s="158"/>
    </row>
    <row r="107" spans="1:31" s="10" customFormat="1" ht="19.899999999999999" customHeight="1">
      <c r="B107" s="153"/>
      <c r="C107" s="154"/>
      <c r="D107" s="155" t="s">
        <v>145</v>
      </c>
      <c r="E107" s="156"/>
      <c r="F107" s="156"/>
      <c r="G107" s="156"/>
      <c r="H107" s="156"/>
      <c r="I107" s="156"/>
      <c r="J107" s="157">
        <f>J195</f>
        <v>0</v>
      </c>
      <c r="K107" s="154"/>
      <c r="L107" s="158"/>
    </row>
    <row r="108" spans="1:31" s="10" customFormat="1" ht="19.899999999999999" customHeight="1">
      <c r="B108" s="153"/>
      <c r="C108" s="154"/>
      <c r="D108" s="155" t="s">
        <v>146</v>
      </c>
      <c r="E108" s="156"/>
      <c r="F108" s="156"/>
      <c r="G108" s="156"/>
      <c r="H108" s="156"/>
      <c r="I108" s="156"/>
      <c r="J108" s="157">
        <f>J198</f>
        <v>0</v>
      </c>
      <c r="K108" s="154"/>
      <c r="L108" s="158"/>
    </row>
    <row r="109" spans="1:31" s="2" customFormat="1" ht="21.7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54"/>
      <c r="C110" s="55"/>
      <c r="D110" s="55"/>
      <c r="E110" s="55"/>
      <c r="F110" s="55"/>
      <c r="G110" s="55"/>
      <c r="H110" s="55"/>
      <c r="I110" s="55"/>
      <c r="J110" s="55"/>
      <c r="K110" s="55"/>
      <c r="L110" s="51"/>
      <c r="S110" s="34"/>
      <c r="T110" s="34"/>
      <c r="U110" s="34"/>
      <c r="V110" s="34"/>
      <c r="W110" s="34"/>
      <c r="X110" s="34"/>
      <c r="Y110" s="34"/>
      <c r="Z110" s="34"/>
      <c r="AA110" s="34"/>
      <c r="AB110" s="34"/>
      <c r="AC110" s="34"/>
      <c r="AD110" s="34"/>
      <c r="AE110" s="34"/>
    </row>
    <row r="114" spans="1:63" s="2" customFormat="1" ht="6.95" customHeight="1">
      <c r="A114" s="34"/>
      <c r="B114" s="56"/>
      <c r="C114" s="57"/>
      <c r="D114" s="57"/>
      <c r="E114" s="57"/>
      <c r="F114" s="57"/>
      <c r="G114" s="57"/>
      <c r="H114" s="57"/>
      <c r="I114" s="57"/>
      <c r="J114" s="57"/>
      <c r="K114" s="57"/>
      <c r="L114" s="51"/>
      <c r="S114" s="34"/>
      <c r="T114" s="34"/>
      <c r="U114" s="34"/>
      <c r="V114" s="34"/>
      <c r="W114" s="34"/>
      <c r="X114" s="34"/>
      <c r="Y114" s="34"/>
      <c r="Z114" s="34"/>
      <c r="AA114" s="34"/>
      <c r="AB114" s="34"/>
      <c r="AC114" s="34"/>
      <c r="AD114" s="34"/>
      <c r="AE114" s="34"/>
    </row>
    <row r="115" spans="1:63" s="2" customFormat="1" ht="24.95" customHeight="1">
      <c r="A115" s="34"/>
      <c r="B115" s="35"/>
      <c r="C115" s="23" t="s">
        <v>148</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3"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3" s="2" customFormat="1" ht="12" customHeight="1">
      <c r="A117" s="34"/>
      <c r="B117" s="35"/>
      <c r="C117" s="29" t="s">
        <v>16</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3" s="2" customFormat="1" ht="16.5" customHeight="1">
      <c r="A118" s="34"/>
      <c r="B118" s="35"/>
      <c r="C118" s="36"/>
      <c r="D118" s="36"/>
      <c r="E118" s="307" t="str">
        <f>E7</f>
        <v>Praha Vršovice st.6 - oprava</v>
      </c>
      <c r="F118" s="308"/>
      <c r="G118" s="308"/>
      <c r="H118" s="308"/>
      <c r="I118" s="36"/>
      <c r="J118" s="36"/>
      <c r="K118" s="36"/>
      <c r="L118" s="51"/>
      <c r="S118" s="34"/>
      <c r="T118" s="34"/>
      <c r="U118" s="34"/>
      <c r="V118" s="34"/>
      <c r="W118" s="34"/>
      <c r="X118" s="34"/>
      <c r="Y118" s="34"/>
      <c r="Z118" s="34"/>
      <c r="AA118" s="34"/>
      <c r="AB118" s="34"/>
      <c r="AC118" s="34"/>
      <c r="AD118" s="34"/>
      <c r="AE118" s="34"/>
    </row>
    <row r="119" spans="1:63" s="2" customFormat="1" ht="12" customHeight="1">
      <c r="A119" s="34"/>
      <c r="B119" s="35"/>
      <c r="C119" s="29" t="s">
        <v>112</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3" s="2" customFormat="1" ht="16.5" customHeight="1">
      <c r="A120" s="34"/>
      <c r="B120" s="35"/>
      <c r="C120" s="36"/>
      <c r="D120" s="36"/>
      <c r="E120" s="259" t="str">
        <f>E9</f>
        <v>004 - Oprava schodiště</v>
      </c>
      <c r="F120" s="309"/>
      <c r="G120" s="309"/>
      <c r="H120" s="309"/>
      <c r="I120" s="36"/>
      <c r="J120" s="36"/>
      <c r="K120" s="36"/>
      <c r="L120" s="51"/>
      <c r="S120" s="34"/>
      <c r="T120" s="34"/>
      <c r="U120" s="34"/>
      <c r="V120" s="34"/>
      <c r="W120" s="34"/>
      <c r="X120" s="34"/>
      <c r="Y120" s="34"/>
      <c r="Z120" s="34"/>
      <c r="AA120" s="34"/>
      <c r="AB120" s="34"/>
      <c r="AC120" s="34"/>
      <c r="AD120" s="34"/>
      <c r="AE120" s="34"/>
    </row>
    <row r="121" spans="1:63"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3" s="2" customFormat="1" ht="12" customHeight="1">
      <c r="A122" s="34"/>
      <c r="B122" s="35"/>
      <c r="C122" s="29" t="s">
        <v>20</v>
      </c>
      <c r="D122" s="36"/>
      <c r="E122" s="36"/>
      <c r="F122" s="27" t="str">
        <f>F12</f>
        <v>Praha Vršovice</v>
      </c>
      <c r="G122" s="36"/>
      <c r="H122" s="36"/>
      <c r="I122" s="29" t="s">
        <v>22</v>
      </c>
      <c r="J122" s="66" t="str">
        <f>IF(J12="","",J12)</f>
        <v>30. 1. 2022</v>
      </c>
      <c r="K122" s="36"/>
      <c r="L122" s="51"/>
      <c r="S122" s="34"/>
      <c r="T122" s="34"/>
      <c r="U122" s="34"/>
      <c r="V122" s="34"/>
      <c r="W122" s="34"/>
      <c r="X122" s="34"/>
      <c r="Y122" s="34"/>
      <c r="Z122" s="34"/>
      <c r="AA122" s="34"/>
      <c r="AB122" s="34"/>
      <c r="AC122" s="34"/>
      <c r="AD122" s="34"/>
      <c r="AE122" s="34"/>
    </row>
    <row r="123" spans="1:63" s="2" customFormat="1" ht="6.9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3" s="2" customFormat="1" ht="15.2" customHeight="1">
      <c r="A124" s="34"/>
      <c r="B124" s="35"/>
      <c r="C124" s="29" t="s">
        <v>24</v>
      </c>
      <c r="D124" s="36"/>
      <c r="E124" s="36"/>
      <c r="F124" s="27" t="str">
        <f>E15</f>
        <v>Správa železnic, státní organizace</v>
      </c>
      <c r="G124" s="36"/>
      <c r="H124" s="36"/>
      <c r="I124" s="29" t="s">
        <v>32</v>
      </c>
      <c r="J124" s="32" t="str">
        <f>E21</f>
        <v xml:space="preserve"> </v>
      </c>
      <c r="K124" s="36"/>
      <c r="L124" s="51"/>
      <c r="S124" s="34"/>
      <c r="T124" s="34"/>
      <c r="U124" s="34"/>
      <c r="V124" s="34"/>
      <c r="W124" s="34"/>
      <c r="X124" s="34"/>
      <c r="Y124" s="34"/>
      <c r="Z124" s="34"/>
      <c r="AA124" s="34"/>
      <c r="AB124" s="34"/>
      <c r="AC124" s="34"/>
      <c r="AD124" s="34"/>
      <c r="AE124" s="34"/>
    </row>
    <row r="125" spans="1:63" s="2" customFormat="1" ht="15.2" customHeight="1">
      <c r="A125" s="34"/>
      <c r="B125" s="35"/>
      <c r="C125" s="29" t="s">
        <v>30</v>
      </c>
      <c r="D125" s="36"/>
      <c r="E125" s="36"/>
      <c r="F125" s="27" t="str">
        <f>IF(E18="","",E18)</f>
        <v>Vyplň údaj</v>
      </c>
      <c r="G125" s="36"/>
      <c r="H125" s="36"/>
      <c r="I125" s="29" t="s">
        <v>35</v>
      </c>
      <c r="J125" s="32" t="str">
        <f>E24</f>
        <v>L. Ulrich, DiS</v>
      </c>
      <c r="K125" s="36"/>
      <c r="L125" s="51"/>
      <c r="S125" s="34"/>
      <c r="T125" s="34"/>
      <c r="U125" s="34"/>
      <c r="V125" s="34"/>
      <c r="W125" s="34"/>
      <c r="X125" s="34"/>
      <c r="Y125" s="34"/>
      <c r="Z125" s="34"/>
      <c r="AA125" s="34"/>
      <c r="AB125" s="34"/>
      <c r="AC125" s="34"/>
      <c r="AD125" s="34"/>
      <c r="AE125" s="34"/>
    </row>
    <row r="126" spans="1:63" s="2" customFormat="1" ht="10.3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63" s="11" customFormat="1" ht="29.25" customHeight="1">
      <c r="A127" s="159"/>
      <c r="B127" s="160"/>
      <c r="C127" s="161" t="s">
        <v>149</v>
      </c>
      <c r="D127" s="162" t="s">
        <v>63</v>
      </c>
      <c r="E127" s="162" t="s">
        <v>59</v>
      </c>
      <c r="F127" s="162" t="s">
        <v>60</v>
      </c>
      <c r="G127" s="162" t="s">
        <v>150</v>
      </c>
      <c r="H127" s="162" t="s">
        <v>151</v>
      </c>
      <c r="I127" s="162" t="s">
        <v>152</v>
      </c>
      <c r="J127" s="163" t="s">
        <v>118</v>
      </c>
      <c r="K127" s="164" t="s">
        <v>153</v>
      </c>
      <c r="L127" s="165"/>
      <c r="M127" s="75" t="s">
        <v>1</v>
      </c>
      <c r="N127" s="76" t="s">
        <v>42</v>
      </c>
      <c r="O127" s="76" t="s">
        <v>154</v>
      </c>
      <c r="P127" s="76" t="s">
        <v>155</v>
      </c>
      <c r="Q127" s="76" t="s">
        <v>156</v>
      </c>
      <c r="R127" s="76" t="s">
        <v>157</v>
      </c>
      <c r="S127" s="76" t="s">
        <v>158</v>
      </c>
      <c r="T127" s="77" t="s">
        <v>159</v>
      </c>
      <c r="U127" s="159"/>
      <c r="V127" s="159"/>
      <c r="W127" s="159"/>
      <c r="X127" s="159"/>
      <c r="Y127" s="159"/>
      <c r="Z127" s="159"/>
      <c r="AA127" s="159"/>
      <c r="AB127" s="159"/>
      <c r="AC127" s="159"/>
      <c r="AD127" s="159"/>
      <c r="AE127" s="159"/>
    </row>
    <row r="128" spans="1:63" s="2" customFormat="1" ht="22.9" customHeight="1">
      <c r="A128" s="34"/>
      <c r="B128" s="35"/>
      <c r="C128" s="82" t="s">
        <v>160</v>
      </c>
      <c r="D128" s="36"/>
      <c r="E128" s="36"/>
      <c r="F128" s="36"/>
      <c r="G128" s="36"/>
      <c r="H128" s="36"/>
      <c r="I128" s="36"/>
      <c r="J128" s="166">
        <f>BK128</f>
        <v>0</v>
      </c>
      <c r="K128" s="36"/>
      <c r="L128" s="39"/>
      <c r="M128" s="78"/>
      <c r="N128" s="167"/>
      <c r="O128" s="79"/>
      <c r="P128" s="168">
        <f>P129+P153</f>
        <v>0</v>
      </c>
      <c r="Q128" s="79"/>
      <c r="R128" s="168">
        <f>R129+R153</f>
        <v>2.9108699999999996</v>
      </c>
      <c r="S128" s="79"/>
      <c r="T128" s="169">
        <f>T129+T153</f>
        <v>1.6808000000000001</v>
      </c>
      <c r="U128" s="34"/>
      <c r="V128" s="34"/>
      <c r="W128" s="34"/>
      <c r="X128" s="34"/>
      <c r="Y128" s="34"/>
      <c r="Z128" s="34"/>
      <c r="AA128" s="34"/>
      <c r="AB128" s="34"/>
      <c r="AC128" s="34"/>
      <c r="AD128" s="34"/>
      <c r="AE128" s="34"/>
      <c r="AT128" s="17" t="s">
        <v>77</v>
      </c>
      <c r="AU128" s="17" t="s">
        <v>120</v>
      </c>
      <c r="BK128" s="170">
        <f>BK129+BK153</f>
        <v>0</v>
      </c>
    </row>
    <row r="129" spans="1:65" s="12" customFormat="1" ht="25.9" customHeight="1">
      <c r="B129" s="171"/>
      <c r="C129" s="172"/>
      <c r="D129" s="173" t="s">
        <v>77</v>
      </c>
      <c r="E129" s="174" t="s">
        <v>161</v>
      </c>
      <c r="F129" s="174" t="s">
        <v>162</v>
      </c>
      <c r="G129" s="172"/>
      <c r="H129" s="172"/>
      <c r="I129" s="175"/>
      <c r="J129" s="176">
        <f>BK129</f>
        <v>0</v>
      </c>
      <c r="K129" s="172"/>
      <c r="L129" s="177"/>
      <c r="M129" s="178"/>
      <c r="N129" s="179"/>
      <c r="O129" s="179"/>
      <c r="P129" s="180">
        <f>P130+P133+P142+P151</f>
        <v>0</v>
      </c>
      <c r="Q129" s="179"/>
      <c r="R129" s="180">
        <f>R130+R133+R142+R151</f>
        <v>0.462592</v>
      </c>
      <c r="S129" s="179"/>
      <c r="T129" s="181">
        <f>T130+T133+T142+T151</f>
        <v>0</v>
      </c>
      <c r="AR129" s="182" t="s">
        <v>86</v>
      </c>
      <c r="AT129" s="183" t="s">
        <v>77</v>
      </c>
      <c r="AU129" s="183" t="s">
        <v>78</v>
      </c>
      <c r="AY129" s="182" t="s">
        <v>163</v>
      </c>
      <c r="BK129" s="184">
        <f>BK130+BK133+BK142+BK151</f>
        <v>0</v>
      </c>
    </row>
    <row r="130" spans="1:65" s="12" customFormat="1" ht="22.9" customHeight="1">
      <c r="B130" s="171"/>
      <c r="C130" s="172"/>
      <c r="D130" s="173" t="s">
        <v>77</v>
      </c>
      <c r="E130" s="185" t="s">
        <v>193</v>
      </c>
      <c r="F130" s="185" t="s">
        <v>262</v>
      </c>
      <c r="G130" s="172"/>
      <c r="H130" s="172"/>
      <c r="I130" s="175"/>
      <c r="J130" s="186">
        <f>BK130</f>
        <v>0</v>
      </c>
      <c r="K130" s="172"/>
      <c r="L130" s="177"/>
      <c r="M130" s="178"/>
      <c r="N130" s="179"/>
      <c r="O130" s="179"/>
      <c r="P130" s="180">
        <f>SUM(P131:P132)</f>
        <v>0</v>
      </c>
      <c r="Q130" s="179"/>
      <c r="R130" s="180">
        <f>SUM(R131:R132)</f>
        <v>0.45568000000000003</v>
      </c>
      <c r="S130" s="179"/>
      <c r="T130" s="181">
        <f>SUM(T131:T132)</f>
        <v>0</v>
      </c>
      <c r="AR130" s="182" t="s">
        <v>86</v>
      </c>
      <c r="AT130" s="183" t="s">
        <v>77</v>
      </c>
      <c r="AU130" s="183" t="s">
        <v>86</v>
      </c>
      <c r="AY130" s="182" t="s">
        <v>163</v>
      </c>
      <c r="BK130" s="184">
        <f>SUM(BK131:BK132)</f>
        <v>0</v>
      </c>
    </row>
    <row r="131" spans="1:65" s="2" customFormat="1" ht="24.2" customHeight="1">
      <c r="A131" s="34"/>
      <c r="B131" s="35"/>
      <c r="C131" s="187" t="s">
        <v>86</v>
      </c>
      <c r="D131" s="187" t="s">
        <v>165</v>
      </c>
      <c r="E131" s="188" t="s">
        <v>1801</v>
      </c>
      <c r="F131" s="189" t="s">
        <v>1802</v>
      </c>
      <c r="G131" s="190" t="s">
        <v>168</v>
      </c>
      <c r="H131" s="191">
        <v>113.92</v>
      </c>
      <c r="I131" s="192"/>
      <c r="J131" s="193">
        <f>ROUND(I131*H131,2)</f>
        <v>0</v>
      </c>
      <c r="K131" s="194"/>
      <c r="L131" s="39"/>
      <c r="M131" s="195" t="s">
        <v>1</v>
      </c>
      <c r="N131" s="196" t="s">
        <v>43</v>
      </c>
      <c r="O131" s="71"/>
      <c r="P131" s="197">
        <f>O131*H131</f>
        <v>0</v>
      </c>
      <c r="Q131" s="197">
        <v>4.0000000000000001E-3</v>
      </c>
      <c r="R131" s="197">
        <f>Q131*H131</f>
        <v>0.45568000000000003</v>
      </c>
      <c r="S131" s="197">
        <v>0</v>
      </c>
      <c r="T131" s="198">
        <f>S131*H131</f>
        <v>0</v>
      </c>
      <c r="U131" s="34"/>
      <c r="V131" s="34"/>
      <c r="W131" s="34"/>
      <c r="X131" s="34"/>
      <c r="Y131" s="34"/>
      <c r="Z131" s="34"/>
      <c r="AA131" s="34"/>
      <c r="AB131" s="34"/>
      <c r="AC131" s="34"/>
      <c r="AD131" s="34"/>
      <c r="AE131" s="34"/>
      <c r="AR131" s="199" t="s">
        <v>169</v>
      </c>
      <c r="AT131" s="199" t="s">
        <v>165</v>
      </c>
      <c r="AU131" s="199" t="s">
        <v>88</v>
      </c>
      <c r="AY131" s="17" t="s">
        <v>163</v>
      </c>
      <c r="BE131" s="200">
        <f>IF(N131="základní",J131,0)</f>
        <v>0</v>
      </c>
      <c r="BF131" s="200">
        <f>IF(N131="snížená",J131,0)</f>
        <v>0</v>
      </c>
      <c r="BG131" s="200">
        <f>IF(N131="zákl. přenesená",J131,0)</f>
        <v>0</v>
      </c>
      <c r="BH131" s="200">
        <f>IF(N131="sníž. přenesená",J131,0)</f>
        <v>0</v>
      </c>
      <c r="BI131" s="200">
        <f>IF(N131="nulová",J131,0)</f>
        <v>0</v>
      </c>
      <c r="BJ131" s="17" t="s">
        <v>86</v>
      </c>
      <c r="BK131" s="200">
        <f>ROUND(I131*H131,2)</f>
        <v>0</v>
      </c>
      <c r="BL131" s="17" t="s">
        <v>169</v>
      </c>
      <c r="BM131" s="199" t="s">
        <v>1803</v>
      </c>
    </row>
    <row r="132" spans="1:65" s="13" customFormat="1" ht="11.25">
      <c r="B132" s="201"/>
      <c r="C132" s="202"/>
      <c r="D132" s="203" t="s">
        <v>171</v>
      </c>
      <c r="E132" s="204" t="s">
        <v>1</v>
      </c>
      <c r="F132" s="205" t="s">
        <v>1804</v>
      </c>
      <c r="G132" s="202"/>
      <c r="H132" s="206">
        <v>113.92</v>
      </c>
      <c r="I132" s="207"/>
      <c r="J132" s="202"/>
      <c r="K132" s="202"/>
      <c r="L132" s="208"/>
      <c r="M132" s="209"/>
      <c r="N132" s="210"/>
      <c r="O132" s="210"/>
      <c r="P132" s="210"/>
      <c r="Q132" s="210"/>
      <c r="R132" s="210"/>
      <c r="S132" s="210"/>
      <c r="T132" s="211"/>
      <c r="AT132" s="212" t="s">
        <v>171</v>
      </c>
      <c r="AU132" s="212" t="s">
        <v>88</v>
      </c>
      <c r="AV132" s="13" t="s">
        <v>88</v>
      </c>
      <c r="AW132" s="13" t="s">
        <v>34</v>
      </c>
      <c r="AX132" s="13" t="s">
        <v>86</v>
      </c>
      <c r="AY132" s="212" t="s">
        <v>163</v>
      </c>
    </row>
    <row r="133" spans="1:65" s="12" customFormat="1" ht="22.9" customHeight="1">
      <c r="B133" s="171"/>
      <c r="C133" s="172"/>
      <c r="D133" s="173" t="s">
        <v>77</v>
      </c>
      <c r="E133" s="185" t="s">
        <v>210</v>
      </c>
      <c r="F133" s="185" t="s">
        <v>1805</v>
      </c>
      <c r="G133" s="172"/>
      <c r="H133" s="172"/>
      <c r="I133" s="175"/>
      <c r="J133" s="186">
        <f>BK133</f>
        <v>0</v>
      </c>
      <c r="K133" s="172"/>
      <c r="L133" s="177"/>
      <c r="M133" s="178"/>
      <c r="N133" s="179"/>
      <c r="O133" s="179"/>
      <c r="P133" s="180">
        <f>SUM(P134:P141)</f>
        <v>0</v>
      </c>
      <c r="Q133" s="179"/>
      <c r="R133" s="180">
        <f>SUM(R134:R141)</f>
        <v>6.9120000000000006E-3</v>
      </c>
      <c r="S133" s="179"/>
      <c r="T133" s="181">
        <f>SUM(T134:T141)</f>
        <v>0</v>
      </c>
      <c r="AR133" s="182" t="s">
        <v>86</v>
      </c>
      <c r="AT133" s="183" t="s">
        <v>77</v>
      </c>
      <c r="AU133" s="183" t="s">
        <v>86</v>
      </c>
      <c r="AY133" s="182" t="s">
        <v>163</v>
      </c>
      <c r="BK133" s="184">
        <f>SUM(BK134:BK141)</f>
        <v>0</v>
      </c>
    </row>
    <row r="134" spans="1:65" s="2" customFormat="1" ht="37.9" customHeight="1">
      <c r="A134" s="34"/>
      <c r="B134" s="35"/>
      <c r="C134" s="187" t="s">
        <v>88</v>
      </c>
      <c r="D134" s="187" t="s">
        <v>165</v>
      </c>
      <c r="E134" s="188" t="s">
        <v>1806</v>
      </c>
      <c r="F134" s="189" t="s">
        <v>1807</v>
      </c>
      <c r="G134" s="190" t="s">
        <v>259</v>
      </c>
      <c r="H134" s="191">
        <v>30</v>
      </c>
      <c r="I134" s="192"/>
      <c r="J134" s="193">
        <f>ROUND(I134*H134,2)</f>
        <v>0</v>
      </c>
      <c r="K134" s="194"/>
      <c r="L134" s="39"/>
      <c r="M134" s="195" t="s">
        <v>1</v>
      </c>
      <c r="N134" s="196" t="s">
        <v>43</v>
      </c>
      <c r="O134" s="71"/>
      <c r="P134" s="197">
        <f>O134*H134</f>
        <v>0</v>
      </c>
      <c r="Q134" s="197">
        <v>0</v>
      </c>
      <c r="R134" s="197">
        <f>Q134*H134</f>
        <v>0</v>
      </c>
      <c r="S134" s="197">
        <v>0</v>
      </c>
      <c r="T134" s="198">
        <f>S134*H134</f>
        <v>0</v>
      </c>
      <c r="U134" s="34"/>
      <c r="V134" s="34"/>
      <c r="W134" s="34"/>
      <c r="X134" s="34"/>
      <c r="Y134" s="34"/>
      <c r="Z134" s="34"/>
      <c r="AA134" s="34"/>
      <c r="AB134" s="34"/>
      <c r="AC134" s="34"/>
      <c r="AD134" s="34"/>
      <c r="AE134" s="34"/>
      <c r="AR134" s="199" t="s">
        <v>169</v>
      </c>
      <c r="AT134" s="199" t="s">
        <v>165</v>
      </c>
      <c r="AU134" s="199" t="s">
        <v>88</v>
      </c>
      <c r="AY134" s="17" t="s">
        <v>163</v>
      </c>
      <c r="BE134" s="200">
        <f>IF(N134="základní",J134,0)</f>
        <v>0</v>
      </c>
      <c r="BF134" s="200">
        <f>IF(N134="snížená",J134,0)</f>
        <v>0</v>
      </c>
      <c r="BG134" s="200">
        <f>IF(N134="zákl. přenesená",J134,0)</f>
        <v>0</v>
      </c>
      <c r="BH134" s="200">
        <f>IF(N134="sníž. přenesená",J134,0)</f>
        <v>0</v>
      </c>
      <c r="BI134" s="200">
        <f>IF(N134="nulová",J134,0)</f>
        <v>0</v>
      </c>
      <c r="BJ134" s="17" t="s">
        <v>86</v>
      </c>
      <c r="BK134" s="200">
        <f>ROUND(I134*H134,2)</f>
        <v>0</v>
      </c>
      <c r="BL134" s="17" t="s">
        <v>169</v>
      </c>
      <c r="BM134" s="199" t="s">
        <v>1808</v>
      </c>
    </row>
    <row r="135" spans="1:65" s="13" customFormat="1" ht="11.25">
      <c r="B135" s="201"/>
      <c r="C135" s="202"/>
      <c r="D135" s="203" t="s">
        <v>171</v>
      </c>
      <c r="E135" s="204" t="s">
        <v>1</v>
      </c>
      <c r="F135" s="205" t="s">
        <v>1809</v>
      </c>
      <c r="G135" s="202"/>
      <c r="H135" s="206">
        <v>30</v>
      </c>
      <c r="I135" s="207"/>
      <c r="J135" s="202"/>
      <c r="K135" s="202"/>
      <c r="L135" s="208"/>
      <c r="M135" s="209"/>
      <c r="N135" s="210"/>
      <c r="O135" s="210"/>
      <c r="P135" s="210"/>
      <c r="Q135" s="210"/>
      <c r="R135" s="210"/>
      <c r="S135" s="210"/>
      <c r="T135" s="211"/>
      <c r="AT135" s="212" t="s">
        <v>171</v>
      </c>
      <c r="AU135" s="212" t="s">
        <v>88</v>
      </c>
      <c r="AV135" s="13" t="s">
        <v>88</v>
      </c>
      <c r="AW135" s="13" t="s">
        <v>34</v>
      </c>
      <c r="AX135" s="13" t="s">
        <v>86</v>
      </c>
      <c r="AY135" s="212" t="s">
        <v>163</v>
      </c>
    </row>
    <row r="136" spans="1:65" s="2" customFormat="1" ht="24.2" customHeight="1">
      <c r="A136" s="34"/>
      <c r="B136" s="35"/>
      <c r="C136" s="187" t="s">
        <v>177</v>
      </c>
      <c r="D136" s="187" t="s">
        <v>165</v>
      </c>
      <c r="E136" s="188" t="s">
        <v>1810</v>
      </c>
      <c r="F136" s="189" t="s">
        <v>1811</v>
      </c>
      <c r="G136" s="190" t="s">
        <v>204</v>
      </c>
      <c r="H136" s="191">
        <v>559</v>
      </c>
      <c r="I136" s="192"/>
      <c r="J136" s="193">
        <f>ROUND(I136*H136,2)</f>
        <v>0</v>
      </c>
      <c r="K136" s="194"/>
      <c r="L136" s="39"/>
      <c r="M136" s="195" t="s">
        <v>1</v>
      </c>
      <c r="N136" s="196" t="s">
        <v>43</v>
      </c>
      <c r="O136" s="71"/>
      <c r="P136" s="197">
        <f>O136*H136</f>
        <v>0</v>
      </c>
      <c r="Q136" s="197">
        <v>0</v>
      </c>
      <c r="R136" s="197">
        <f>Q136*H136</f>
        <v>0</v>
      </c>
      <c r="S136" s="197">
        <v>0</v>
      </c>
      <c r="T136" s="198">
        <f>S136*H136</f>
        <v>0</v>
      </c>
      <c r="U136" s="34"/>
      <c r="V136" s="34"/>
      <c r="W136" s="34"/>
      <c r="X136" s="34"/>
      <c r="Y136" s="34"/>
      <c r="Z136" s="34"/>
      <c r="AA136" s="34"/>
      <c r="AB136" s="34"/>
      <c r="AC136" s="34"/>
      <c r="AD136" s="34"/>
      <c r="AE136" s="34"/>
      <c r="AR136" s="199" t="s">
        <v>169</v>
      </c>
      <c r="AT136" s="199" t="s">
        <v>165</v>
      </c>
      <c r="AU136" s="199" t="s">
        <v>88</v>
      </c>
      <c r="AY136" s="17" t="s">
        <v>163</v>
      </c>
      <c r="BE136" s="200">
        <f>IF(N136="základní",J136,0)</f>
        <v>0</v>
      </c>
      <c r="BF136" s="200">
        <f>IF(N136="snížená",J136,0)</f>
        <v>0</v>
      </c>
      <c r="BG136" s="200">
        <f>IF(N136="zákl. přenesená",J136,0)</f>
        <v>0</v>
      </c>
      <c r="BH136" s="200">
        <f>IF(N136="sníž. přenesená",J136,0)</f>
        <v>0</v>
      </c>
      <c r="BI136" s="200">
        <f>IF(N136="nulová",J136,0)</f>
        <v>0</v>
      </c>
      <c r="BJ136" s="17" t="s">
        <v>86</v>
      </c>
      <c r="BK136" s="200">
        <f>ROUND(I136*H136,2)</f>
        <v>0</v>
      </c>
      <c r="BL136" s="17" t="s">
        <v>169</v>
      </c>
      <c r="BM136" s="199" t="s">
        <v>1812</v>
      </c>
    </row>
    <row r="137" spans="1:65" s="13" customFormat="1" ht="11.25">
      <c r="B137" s="201"/>
      <c r="C137" s="202"/>
      <c r="D137" s="203" t="s">
        <v>171</v>
      </c>
      <c r="E137" s="204" t="s">
        <v>1</v>
      </c>
      <c r="F137" s="205" t="s">
        <v>1813</v>
      </c>
      <c r="G137" s="202"/>
      <c r="H137" s="206">
        <v>559</v>
      </c>
      <c r="I137" s="207"/>
      <c r="J137" s="202"/>
      <c r="K137" s="202"/>
      <c r="L137" s="208"/>
      <c r="M137" s="209"/>
      <c r="N137" s="210"/>
      <c r="O137" s="210"/>
      <c r="P137" s="210"/>
      <c r="Q137" s="210"/>
      <c r="R137" s="210"/>
      <c r="S137" s="210"/>
      <c r="T137" s="211"/>
      <c r="AT137" s="212" t="s">
        <v>171</v>
      </c>
      <c r="AU137" s="212" t="s">
        <v>88</v>
      </c>
      <c r="AV137" s="13" t="s">
        <v>88</v>
      </c>
      <c r="AW137" s="13" t="s">
        <v>34</v>
      </c>
      <c r="AX137" s="13" t="s">
        <v>86</v>
      </c>
      <c r="AY137" s="212" t="s">
        <v>163</v>
      </c>
    </row>
    <row r="138" spans="1:65" s="2" customFormat="1" ht="33" customHeight="1">
      <c r="A138" s="34"/>
      <c r="B138" s="35"/>
      <c r="C138" s="187" t="s">
        <v>169</v>
      </c>
      <c r="D138" s="187" t="s">
        <v>165</v>
      </c>
      <c r="E138" s="188" t="s">
        <v>1814</v>
      </c>
      <c r="F138" s="189" t="s">
        <v>1815</v>
      </c>
      <c r="G138" s="190" t="s">
        <v>204</v>
      </c>
      <c r="H138" s="191">
        <v>5590</v>
      </c>
      <c r="I138" s="192"/>
      <c r="J138" s="193">
        <f>ROUND(I138*H138,2)</f>
        <v>0</v>
      </c>
      <c r="K138" s="194"/>
      <c r="L138" s="39"/>
      <c r="M138" s="195" t="s">
        <v>1</v>
      </c>
      <c r="N138" s="196" t="s">
        <v>43</v>
      </c>
      <c r="O138" s="71"/>
      <c r="P138" s="197">
        <f>O138*H138</f>
        <v>0</v>
      </c>
      <c r="Q138" s="197">
        <v>0</v>
      </c>
      <c r="R138" s="197">
        <f>Q138*H138</f>
        <v>0</v>
      </c>
      <c r="S138" s="197">
        <v>0</v>
      </c>
      <c r="T138" s="198">
        <f>S138*H138</f>
        <v>0</v>
      </c>
      <c r="U138" s="34"/>
      <c r="V138" s="34"/>
      <c r="W138" s="34"/>
      <c r="X138" s="34"/>
      <c r="Y138" s="34"/>
      <c r="Z138" s="34"/>
      <c r="AA138" s="34"/>
      <c r="AB138" s="34"/>
      <c r="AC138" s="34"/>
      <c r="AD138" s="34"/>
      <c r="AE138" s="34"/>
      <c r="AR138" s="199" t="s">
        <v>169</v>
      </c>
      <c r="AT138" s="199" t="s">
        <v>165</v>
      </c>
      <c r="AU138" s="199" t="s">
        <v>88</v>
      </c>
      <c r="AY138" s="17" t="s">
        <v>163</v>
      </c>
      <c r="BE138" s="200">
        <f>IF(N138="základní",J138,0)</f>
        <v>0</v>
      </c>
      <c r="BF138" s="200">
        <f>IF(N138="snížená",J138,0)</f>
        <v>0</v>
      </c>
      <c r="BG138" s="200">
        <f>IF(N138="zákl. přenesená",J138,0)</f>
        <v>0</v>
      </c>
      <c r="BH138" s="200">
        <f>IF(N138="sníž. přenesená",J138,0)</f>
        <v>0</v>
      </c>
      <c r="BI138" s="200">
        <f>IF(N138="nulová",J138,0)</f>
        <v>0</v>
      </c>
      <c r="BJ138" s="17" t="s">
        <v>86</v>
      </c>
      <c r="BK138" s="200">
        <f>ROUND(I138*H138,2)</f>
        <v>0</v>
      </c>
      <c r="BL138" s="17" t="s">
        <v>169</v>
      </c>
      <c r="BM138" s="199" t="s">
        <v>1816</v>
      </c>
    </row>
    <row r="139" spans="1:65" s="13" customFormat="1" ht="11.25">
      <c r="B139" s="201"/>
      <c r="C139" s="202"/>
      <c r="D139" s="203" t="s">
        <v>171</v>
      </c>
      <c r="E139" s="202"/>
      <c r="F139" s="205" t="s">
        <v>1817</v>
      </c>
      <c r="G139" s="202"/>
      <c r="H139" s="206">
        <v>5590</v>
      </c>
      <c r="I139" s="207"/>
      <c r="J139" s="202"/>
      <c r="K139" s="202"/>
      <c r="L139" s="208"/>
      <c r="M139" s="209"/>
      <c r="N139" s="210"/>
      <c r="O139" s="210"/>
      <c r="P139" s="210"/>
      <c r="Q139" s="210"/>
      <c r="R139" s="210"/>
      <c r="S139" s="210"/>
      <c r="T139" s="211"/>
      <c r="AT139" s="212" t="s">
        <v>171</v>
      </c>
      <c r="AU139" s="212" t="s">
        <v>88</v>
      </c>
      <c r="AV139" s="13" t="s">
        <v>88</v>
      </c>
      <c r="AW139" s="13" t="s">
        <v>4</v>
      </c>
      <c r="AX139" s="13" t="s">
        <v>86</v>
      </c>
      <c r="AY139" s="212" t="s">
        <v>163</v>
      </c>
    </row>
    <row r="140" spans="1:65" s="2" customFormat="1" ht="24.2" customHeight="1">
      <c r="A140" s="34"/>
      <c r="B140" s="35"/>
      <c r="C140" s="187" t="s">
        <v>185</v>
      </c>
      <c r="D140" s="187" t="s">
        <v>165</v>
      </c>
      <c r="E140" s="188" t="s">
        <v>1818</v>
      </c>
      <c r="F140" s="189" t="s">
        <v>1819</v>
      </c>
      <c r="G140" s="190" t="s">
        <v>204</v>
      </c>
      <c r="H140" s="191">
        <v>559</v>
      </c>
      <c r="I140" s="192"/>
      <c r="J140" s="193">
        <f>ROUND(I140*H140,2)</f>
        <v>0</v>
      </c>
      <c r="K140" s="194"/>
      <c r="L140" s="39"/>
      <c r="M140" s="195" t="s">
        <v>1</v>
      </c>
      <c r="N140" s="196" t="s">
        <v>43</v>
      </c>
      <c r="O140" s="71"/>
      <c r="P140" s="197">
        <f>O140*H140</f>
        <v>0</v>
      </c>
      <c r="Q140" s="197">
        <v>0</v>
      </c>
      <c r="R140" s="197">
        <f>Q140*H140</f>
        <v>0</v>
      </c>
      <c r="S140" s="197">
        <v>0</v>
      </c>
      <c r="T140" s="198">
        <f>S140*H140</f>
        <v>0</v>
      </c>
      <c r="U140" s="34"/>
      <c r="V140" s="34"/>
      <c r="W140" s="34"/>
      <c r="X140" s="34"/>
      <c r="Y140" s="34"/>
      <c r="Z140" s="34"/>
      <c r="AA140" s="34"/>
      <c r="AB140" s="34"/>
      <c r="AC140" s="34"/>
      <c r="AD140" s="34"/>
      <c r="AE140" s="34"/>
      <c r="AR140" s="199" t="s">
        <v>169</v>
      </c>
      <c r="AT140" s="199" t="s">
        <v>165</v>
      </c>
      <c r="AU140" s="199" t="s">
        <v>88</v>
      </c>
      <c r="AY140" s="17" t="s">
        <v>163</v>
      </c>
      <c r="BE140" s="200">
        <f>IF(N140="základní",J140,0)</f>
        <v>0</v>
      </c>
      <c r="BF140" s="200">
        <f>IF(N140="snížená",J140,0)</f>
        <v>0</v>
      </c>
      <c r="BG140" s="200">
        <f>IF(N140="zákl. přenesená",J140,0)</f>
        <v>0</v>
      </c>
      <c r="BH140" s="200">
        <f>IF(N140="sníž. přenesená",J140,0)</f>
        <v>0</v>
      </c>
      <c r="BI140" s="200">
        <f>IF(N140="nulová",J140,0)</f>
        <v>0</v>
      </c>
      <c r="BJ140" s="17" t="s">
        <v>86</v>
      </c>
      <c r="BK140" s="200">
        <f>ROUND(I140*H140,2)</f>
        <v>0</v>
      </c>
      <c r="BL140" s="17" t="s">
        <v>169</v>
      </c>
      <c r="BM140" s="199" t="s">
        <v>1820</v>
      </c>
    </row>
    <row r="141" spans="1:65" s="2" customFormat="1" ht="24.2" customHeight="1">
      <c r="A141" s="34"/>
      <c r="B141" s="35"/>
      <c r="C141" s="187" t="s">
        <v>193</v>
      </c>
      <c r="D141" s="187" t="s">
        <v>165</v>
      </c>
      <c r="E141" s="188" t="s">
        <v>413</v>
      </c>
      <c r="F141" s="189" t="s">
        <v>414</v>
      </c>
      <c r="G141" s="190" t="s">
        <v>168</v>
      </c>
      <c r="H141" s="191">
        <v>172.8</v>
      </c>
      <c r="I141" s="192"/>
      <c r="J141" s="193">
        <f>ROUND(I141*H141,2)</f>
        <v>0</v>
      </c>
      <c r="K141" s="194"/>
      <c r="L141" s="39"/>
      <c r="M141" s="195" t="s">
        <v>1</v>
      </c>
      <c r="N141" s="196" t="s">
        <v>43</v>
      </c>
      <c r="O141" s="71"/>
      <c r="P141" s="197">
        <f>O141*H141</f>
        <v>0</v>
      </c>
      <c r="Q141" s="197">
        <v>4.0000000000000003E-5</v>
      </c>
      <c r="R141" s="197">
        <f>Q141*H141</f>
        <v>6.9120000000000006E-3</v>
      </c>
      <c r="S141" s="197">
        <v>0</v>
      </c>
      <c r="T141" s="198">
        <f>S141*H141</f>
        <v>0</v>
      </c>
      <c r="U141" s="34"/>
      <c r="V141" s="34"/>
      <c r="W141" s="34"/>
      <c r="X141" s="34"/>
      <c r="Y141" s="34"/>
      <c r="Z141" s="34"/>
      <c r="AA141" s="34"/>
      <c r="AB141" s="34"/>
      <c r="AC141" s="34"/>
      <c r="AD141" s="34"/>
      <c r="AE141" s="34"/>
      <c r="AR141" s="199" t="s">
        <v>169</v>
      </c>
      <c r="AT141" s="199" t="s">
        <v>165</v>
      </c>
      <c r="AU141" s="199" t="s">
        <v>88</v>
      </c>
      <c r="AY141" s="17" t="s">
        <v>163</v>
      </c>
      <c r="BE141" s="200">
        <f>IF(N141="základní",J141,0)</f>
        <v>0</v>
      </c>
      <c r="BF141" s="200">
        <f>IF(N141="snížená",J141,0)</f>
        <v>0</v>
      </c>
      <c r="BG141" s="200">
        <f>IF(N141="zákl. přenesená",J141,0)</f>
        <v>0</v>
      </c>
      <c r="BH141" s="200">
        <f>IF(N141="sníž. přenesená",J141,0)</f>
        <v>0</v>
      </c>
      <c r="BI141" s="200">
        <f>IF(N141="nulová",J141,0)</f>
        <v>0</v>
      </c>
      <c r="BJ141" s="17" t="s">
        <v>86</v>
      </c>
      <c r="BK141" s="200">
        <f>ROUND(I141*H141,2)</f>
        <v>0</v>
      </c>
      <c r="BL141" s="17" t="s">
        <v>169</v>
      </c>
      <c r="BM141" s="199" t="s">
        <v>1821</v>
      </c>
    </row>
    <row r="142" spans="1:65" s="12" customFormat="1" ht="22.9" customHeight="1">
      <c r="B142" s="171"/>
      <c r="C142" s="172"/>
      <c r="D142" s="173" t="s">
        <v>77</v>
      </c>
      <c r="E142" s="185" t="s">
        <v>472</v>
      </c>
      <c r="F142" s="185" t="s">
        <v>473</v>
      </c>
      <c r="G142" s="172"/>
      <c r="H142" s="172"/>
      <c r="I142" s="175"/>
      <c r="J142" s="186">
        <f>BK142</f>
        <v>0</v>
      </c>
      <c r="K142" s="172"/>
      <c r="L142" s="177"/>
      <c r="M142" s="178"/>
      <c r="N142" s="179"/>
      <c r="O142" s="179"/>
      <c r="P142" s="180">
        <f>SUM(P143:P150)</f>
        <v>0</v>
      </c>
      <c r="Q142" s="179"/>
      <c r="R142" s="180">
        <f>SUM(R143:R150)</f>
        <v>0</v>
      </c>
      <c r="S142" s="179"/>
      <c r="T142" s="181">
        <f>SUM(T143:T150)</f>
        <v>0</v>
      </c>
      <c r="AR142" s="182" t="s">
        <v>86</v>
      </c>
      <c r="AT142" s="183" t="s">
        <v>77</v>
      </c>
      <c r="AU142" s="183" t="s">
        <v>86</v>
      </c>
      <c r="AY142" s="182" t="s">
        <v>163</v>
      </c>
      <c r="BK142" s="184">
        <f>SUM(BK143:BK150)</f>
        <v>0</v>
      </c>
    </row>
    <row r="143" spans="1:65" s="2" customFormat="1" ht="24.2" customHeight="1">
      <c r="A143" s="34"/>
      <c r="B143" s="35"/>
      <c r="C143" s="187" t="s">
        <v>197</v>
      </c>
      <c r="D143" s="187" t="s">
        <v>165</v>
      </c>
      <c r="E143" s="188" t="s">
        <v>1822</v>
      </c>
      <c r="F143" s="189" t="s">
        <v>1823</v>
      </c>
      <c r="G143" s="190" t="s">
        <v>477</v>
      </c>
      <c r="H143" s="191">
        <v>1.681</v>
      </c>
      <c r="I143" s="192"/>
      <c r="J143" s="193">
        <f>ROUND(I143*H143,2)</f>
        <v>0</v>
      </c>
      <c r="K143" s="194"/>
      <c r="L143" s="39"/>
      <c r="M143" s="195" t="s">
        <v>1</v>
      </c>
      <c r="N143" s="196" t="s">
        <v>43</v>
      </c>
      <c r="O143" s="71"/>
      <c r="P143" s="197">
        <f>O143*H143</f>
        <v>0</v>
      </c>
      <c r="Q143" s="197">
        <v>0</v>
      </c>
      <c r="R143" s="197">
        <f>Q143*H143</f>
        <v>0</v>
      </c>
      <c r="S143" s="197">
        <v>0</v>
      </c>
      <c r="T143" s="198">
        <f>S143*H143</f>
        <v>0</v>
      </c>
      <c r="U143" s="34"/>
      <c r="V143" s="34"/>
      <c r="W143" s="34"/>
      <c r="X143" s="34"/>
      <c r="Y143" s="34"/>
      <c r="Z143" s="34"/>
      <c r="AA143" s="34"/>
      <c r="AB143" s="34"/>
      <c r="AC143" s="34"/>
      <c r="AD143" s="34"/>
      <c r="AE143" s="34"/>
      <c r="AR143" s="199" t="s">
        <v>169</v>
      </c>
      <c r="AT143" s="199" t="s">
        <v>165</v>
      </c>
      <c r="AU143" s="199" t="s">
        <v>88</v>
      </c>
      <c r="AY143" s="17" t="s">
        <v>163</v>
      </c>
      <c r="BE143" s="200">
        <f>IF(N143="základní",J143,0)</f>
        <v>0</v>
      </c>
      <c r="BF143" s="200">
        <f>IF(N143="snížená",J143,0)</f>
        <v>0</v>
      </c>
      <c r="BG143" s="200">
        <f>IF(N143="zákl. přenesená",J143,0)</f>
        <v>0</v>
      </c>
      <c r="BH143" s="200">
        <f>IF(N143="sníž. přenesená",J143,0)</f>
        <v>0</v>
      </c>
      <c r="BI143" s="200">
        <f>IF(N143="nulová",J143,0)</f>
        <v>0</v>
      </c>
      <c r="BJ143" s="17" t="s">
        <v>86</v>
      </c>
      <c r="BK143" s="200">
        <f>ROUND(I143*H143,2)</f>
        <v>0</v>
      </c>
      <c r="BL143" s="17" t="s">
        <v>169</v>
      </c>
      <c r="BM143" s="199" t="s">
        <v>1824</v>
      </c>
    </row>
    <row r="144" spans="1:65" s="2" customFormat="1" ht="24.2" customHeight="1">
      <c r="A144" s="34"/>
      <c r="B144" s="35"/>
      <c r="C144" s="187" t="s">
        <v>189</v>
      </c>
      <c r="D144" s="187" t="s">
        <v>165</v>
      </c>
      <c r="E144" s="188" t="s">
        <v>480</v>
      </c>
      <c r="F144" s="189" t="s">
        <v>481</v>
      </c>
      <c r="G144" s="190" t="s">
        <v>477</v>
      </c>
      <c r="H144" s="191">
        <v>0.253</v>
      </c>
      <c r="I144" s="192"/>
      <c r="J144" s="193">
        <f>ROUND(I144*H144,2)</f>
        <v>0</v>
      </c>
      <c r="K144" s="194"/>
      <c r="L144" s="39"/>
      <c r="M144" s="195" t="s">
        <v>1</v>
      </c>
      <c r="N144" s="196" t="s">
        <v>43</v>
      </c>
      <c r="O144" s="71"/>
      <c r="P144" s="197">
        <f>O144*H144</f>
        <v>0</v>
      </c>
      <c r="Q144" s="197">
        <v>0</v>
      </c>
      <c r="R144" s="197">
        <f>Q144*H144</f>
        <v>0</v>
      </c>
      <c r="S144" s="197">
        <v>0</v>
      </c>
      <c r="T144" s="198">
        <f>S144*H144</f>
        <v>0</v>
      </c>
      <c r="U144" s="34"/>
      <c r="V144" s="34"/>
      <c r="W144" s="34"/>
      <c r="X144" s="34"/>
      <c r="Y144" s="34"/>
      <c r="Z144" s="34"/>
      <c r="AA144" s="34"/>
      <c r="AB144" s="34"/>
      <c r="AC144" s="34"/>
      <c r="AD144" s="34"/>
      <c r="AE144" s="34"/>
      <c r="AR144" s="199" t="s">
        <v>169</v>
      </c>
      <c r="AT144" s="199" t="s">
        <v>165</v>
      </c>
      <c r="AU144" s="199" t="s">
        <v>88</v>
      </c>
      <c r="AY144" s="17" t="s">
        <v>163</v>
      </c>
      <c r="BE144" s="200">
        <f>IF(N144="základní",J144,0)</f>
        <v>0</v>
      </c>
      <c r="BF144" s="200">
        <f>IF(N144="snížená",J144,0)</f>
        <v>0</v>
      </c>
      <c r="BG144" s="200">
        <f>IF(N144="zákl. přenesená",J144,0)</f>
        <v>0</v>
      </c>
      <c r="BH144" s="200">
        <f>IF(N144="sníž. přenesená",J144,0)</f>
        <v>0</v>
      </c>
      <c r="BI144" s="200">
        <f>IF(N144="nulová",J144,0)</f>
        <v>0</v>
      </c>
      <c r="BJ144" s="17" t="s">
        <v>86</v>
      </c>
      <c r="BK144" s="200">
        <f>ROUND(I144*H144,2)</f>
        <v>0</v>
      </c>
      <c r="BL144" s="17" t="s">
        <v>169</v>
      </c>
      <c r="BM144" s="199" t="s">
        <v>1825</v>
      </c>
    </row>
    <row r="145" spans="1:65" s="2" customFormat="1" ht="24.2" customHeight="1">
      <c r="A145" s="34"/>
      <c r="B145" s="35"/>
      <c r="C145" s="187" t="s">
        <v>210</v>
      </c>
      <c r="D145" s="187" t="s">
        <v>165</v>
      </c>
      <c r="E145" s="188" t="s">
        <v>484</v>
      </c>
      <c r="F145" s="189" t="s">
        <v>485</v>
      </c>
      <c r="G145" s="190" t="s">
        <v>477</v>
      </c>
      <c r="H145" s="191">
        <v>4.8070000000000004</v>
      </c>
      <c r="I145" s="192"/>
      <c r="J145" s="193">
        <f>ROUND(I145*H145,2)</f>
        <v>0</v>
      </c>
      <c r="K145" s="194"/>
      <c r="L145" s="39"/>
      <c r="M145" s="195" t="s">
        <v>1</v>
      </c>
      <c r="N145" s="196" t="s">
        <v>43</v>
      </c>
      <c r="O145" s="71"/>
      <c r="P145" s="197">
        <f>O145*H145</f>
        <v>0</v>
      </c>
      <c r="Q145" s="197">
        <v>0</v>
      </c>
      <c r="R145" s="197">
        <f>Q145*H145</f>
        <v>0</v>
      </c>
      <c r="S145" s="197">
        <v>0</v>
      </c>
      <c r="T145" s="198">
        <f>S145*H145</f>
        <v>0</v>
      </c>
      <c r="U145" s="34"/>
      <c r="V145" s="34"/>
      <c r="W145" s="34"/>
      <c r="X145" s="34"/>
      <c r="Y145" s="34"/>
      <c r="Z145" s="34"/>
      <c r="AA145" s="34"/>
      <c r="AB145" s="34"/>
      <c r="AC145" s="34"/>
      <c r="AD145" s="34"/>
      <c r="AE145" s="34"/>
      <c r="AR145" s="199" t="s">
        <v>169</v>
      </c>
      <c r="AT145" s="199" t="s">
        <v>165</v>
      </c>
      <c r="AU145" s="199" t="s">
        <v>88</v>
      </c>
      <c r="AY145" s="17" t="s">
        <v>163</v>
      </c>
      <c r="BE145" s="200">
        <f>IF(N145="základní",J145,0)</f>
        <v>0</v>
      </c>
      <c r="BF145" s="200">
        <f>IF(N145="snížená",J145,0)</f>
        <v>0</v>
      </c>
      <c r="BG145" s="200">
        <f>IF(N145="zákl. přenesená",J145,0)</f>
        <v>0</v>
      </c>
      <c r="BH145" s="200">
        <f>IF(N145="sníž. přenesená",J145,0)</f>
        <v>0</v>
      </c>
      <c r="BI145" s="200">
        <f>IF(N145="nulová",J145,0)</f>
        <v>0</v>
      </c>
      <c r="BJ145" s="17" t="s">
        <v>86</v>
      </c>
      <c r="BK145" s="200">
        <f>ROUND(I145*H145,2)</f>
        <v>0</v>
      </c>
      <c r="BL145" s="17" t="s">
        <v>169</v>
      </c>
      <c r="BM145" s="199" t="s">
        <v>1826</v>
      </c>
    </row>
    <row r="146" spans="1:65" s="13" customFormat="1" ht="11.25">
      <c r="B146" s="201"/>
      <c r="C146" s="202"/>
      <c r="D146" s="203" t="s">
        <v>171</v>
      </c>
      <c r="E146" s="202"/>
      <c r="F146" s="205" t="s">
        <v>1827</v>
      </c>
      <c r="G146" s="202"/>
      <c r="H146" s="206">
        <v>4.8070000000000004</v>
      </c>
      <c r="I146" s="207"/>
      <c r="J146" s="202"/>
      <c r="K146" s="202"/>
      <c r="L146" s="208"/>
      <c r="M146" s="209"/>
      <c r="N146" s="210"/>
      <c r="O146" s="210"/>
      <c r="P146" s="210"/>
      <c r="Q146" s="210"/>
      <c r="R146" s="210"/>
      <c r="S146" s="210"/>
      <c r="T146" s="211"/>
      <c r="AT146" s="212" t="s">
        <v>171</v>
      </c>
      <c r="AU146" s="212" t="s">
        <v>88</v>
      </c>
      <c r="AV146" s="13" t="s">
        <v>88</v>
      </c>
      <c r="AW146" s="13" t="s">
        <v>4</v>
      </c>
      <c r="AX146" s="13" t="s">
        <v>86</v>
      </c>
      <c r="AY146" s="212" t="s">
        <v>163</v>
      </c>
    </row>
    <row r="147" spans="1:65" s="2" customFormat="1" ht="24.2" customHeight="1">
      <c r="A147" s="34"/>
      <c r="B147" s="35"/>
      <c r="C147" s="187" t="s">
        <v>214</v>
      </c>
      <c r="D147" s="187" t="s">
        <v>165</v>
      </c>
      <c r="E147" s="188" t="s">
        <v>489</v>
      </c>
      <c r="F147" s="189" t="s">
        <v>490</v>
      </c>
      <c r="G147" s="190" t="s">
        <v>477</v>
      </c>
      <c r="H147" s="191">
        <v>1.4279999999999999</v>
      </c>
      <c r="I147" s="192"/>
      <c r="J147" s="193">
        <f>ROUND(I147*H147,2)</f>
        <v>0</v>
      </c>
      <c r="K147" s="194"/>
      <c r="L147" s="39"/>
      <c r="M147" s="195" t="s">
        <v>1</v>
      </c>
      <c r="N147" s="196" t="s">
        <v>43</v>
      </c>
      <c r="O147" s="71"/>
      <c r="P147" s="197">
        <f>O147*H147</f>
        <v>0</v>
      </c>
      <c r="Q147" s="197">
        <v>0</v>
      </c>
      <c r="R147" s="197">
        <f>Q147*H147</f>
        <v>0</v>
      </c>
      <c r="S147" s="197">
        <v>0</v>
      </c>
      <c r="T147" s="198">
        <f>S147*H147</f>
        <v>0</v>
      </c>
      <c r="U147" s="34"/>
      <c r="V147" s="34"/>
      <c r="W147" s="34"/>
      <c r="X147" s="34"/>
      <c r="Y147" s="34"/>
      <c r="Z147" s="34"/>
      <c r="AA147" s="34"/>
      <c r="AB147" s="34"/>
      <c r="AC147" s="34"/>
      <c r="AD147" s="34"/>
      <c r="AE147" s="34"/>
      <c r="AR147" s="199" t="s">
        <v>169</v>
      </c>
      <c r="AT147" s="199" t="s">
        <v>165</v>
      </c>
      <c r="AU147" s="199" t="s">
        <v>88</v>
      </c>
      <c r="AY147" s="17" t="s">
        <v>163</v>
      </c>
      <c r="BE147" s="200">
        <f>IF(N147="základní",J147,0)</f>
        <v>0</v>
      </c>
      <c r="BF147" s="200">
        <f>IF(N147="snížená",J147,0)</f>
        <v>0</v>
      </c>
      <c r="BG147" s="200">
        <f>IF(N147="zákl. přenesená",J147,0)</f>
        <v>0</v>
      </c>
      <c r="BH147" s="200">
        <f>IF(N147="sníž. přenesená",J147,0)</f>
        <v>0</v>
      </c>
      <c r="BI147" s="200">
        <f>IF(N147="nulová",J147,0)</f>
        <v>0</v>
      </c>
      <c r="BJ147" s="17" t="s">
        <v>86</v>
      </c>
      <c r="BK147" s="200">
        <f>ROUND(I147*H147,2)</f>
        <v>0</v>
      </c>
      <c r="BL147" s="17" t="s">
        <v>169</v>
      </c>
      <c r="BM147" s="199" t="s">
        <v>1828</v>
      </c>
    </row>
    <row r="148" spans="1:65" s="2" customFormat="1" ht="78">
      <c r="A148" s="34"/>
      <c r="B148" s="35"/>
      <c r="C148" s="36"/>
      <c r="D148" s="203" t="s">
        <v>191</v>
      </c>
      <c r="E148" s="36"/>
      <c r="F148" s="224" t="s">
        <v>492</v>
      </c>
      <c r="G148" s="36"/>
      <c r="H148" s="36"/>
      <c r="I148" s="225"/>
      <c r="J148" s="36"/>
      <c r="K148" s="36"/>
      <c r="L148" s="39"/>
      <c r="M148" s="226"/>
      <c r="N148" s="227"/>
      <c r="O148" s="71"/>
      <c r="P148" s="71"/>
      <c r="Q148" s="71"/>
      <c r="R148" s="71"/>
      <c r="S148" s="71"/>
      <c r="T148" s="72"/>
      <c r="U148" s="34"/>
      <c r="V148" s="34"/>
      <c r="W148" s="34"/>
      <c r="X148" s="34"/>
      <c r="Y148" s="34"/>
      <c r="Z148" s="34"/>
      <c r="AA148" s="34"/>
      <c r="AB148" s="34"/>
      <c r="AC148" s="34"/>
      <c r="AD148" s="34"/>
      <c r="AE148" s="34"/>
      <c r="AT148" s="17" t="s">
        <v>191</v>
      </c>
      <c r="AU148" s="17" t="s">
        <v>88</v>
      </c>
    </row>
    <row r="149" spans="1:65" s="2" customFormat="1" ht="33" customHeight="1">
      <c r="A149" s="34"/>
      <c r="B149" s="35"/>
      <c r="C149" s="187" t="s">
        <v>219</v>
      </c>
      <c r="D149" s="187" t="s">
        <v>165</v>
      </c>
      <c r="E149" s="188" t="s">
        <v>512</v>
      </c>
      <c r="F149" s="189" t="s">
        <v>513</v>
      </c>
      <c r="G149" s="190" t="s">
        <v>477</v>
      </c>
      <c r="H149" s="191">
        <v>0.253</v>
      </c>
      <c r="I149" s="192"/>
      <c r="J149" s="193">
        <f>ROUND(I149*H149,2)</f>
        <v>0</v>
      </c>
      <c r="K149" s="194"/>
      <c r="L149" s="39"/>
      <c r="M149" s="195" t="s">
        <v>1</v>
      </c>
      <c r="N149" s="196" t="s">
        <v>43</v>
      </c>
      <c r="O149" s="71"/>
      <c r="P149" s="197">
        <f>O149*H149</f>
        <v>0</v>
      </c>
      <c r="Q149" s="197">
        <v>0</v>
      </c>
      <c r="R149" s="197">
        <f>Q149*H149</f>
        <v>0</v>
      </c>
      <c r="S149" s="197">
        <v>0</v>
      </c>
      <c r="T149" s="198">
        <f>S149*H149</f>
        <v>0</v>
      </c>
      <c r="U149" s="34"/>
      <c r="V149" s="34"/>
      <c r="W149" s="34"/>
      <c r="X149" s="34"/>
      <c r="Y149" s="34"/>
      <c r="Z149" s="34"/>
      <c r="AA149" s="34"/>
      <c r="AB149" s="34"/>
      <c r="AC149" s="34"/>
      <c r="AD149" s="34"/>
      <c r="AE149" s="34"/>
      <c r="AR149" s="199" t="s">
        <v>169</v>
      </c>
      <c r="AT149" s="199" t="s">
        <v>165</v>
      </c>
      <c r="AU149" s="199" t="s">
        <v>88</v>
      </c>
      <c r="AY149" s="17" t="s">
        <v>163</v>
      </c>
      <c r="BE149" s="200">
        <f>IF(N149="základní",J149,0)</f>
        <v>0</v>
      </c>
      <c r="BF149" s="200">
        <f>IF(N149="snížená",J149,0)</f>
        <v>0</v>
      </c>
      <c r="BG149" s="200">
        <f>IF(N149="zákl. přenesená",J149,0)</f>
        <v>0</v>
      </c>
      <c r="BH149" s="200">
        <f>IF(N149="sníž. přenesená",J149,0)</f>
        <v>0</v>
      </c>
      <c r="BI149" s="200">
        <f>IF(N149="nulová",J149,0)</f>
        <v>0</v>
      </c>
      <c r="BJ149" s="17" t="s">
        <v>86</v>
      </c>
      <c r="BK149" s="200">
        <f>ROUND(I149*H149,2)</f>
        <v>0</v>
      </c>
      <c r="BL149" s="17" t="s">
        <v>169</v>
      </c>
      <c r="BM149" s="199" t="s">
        <v>1829</v>
      </c>
    </row>
    <row r="150" spans="1:65" s="13" customFormat="1" ht="11.25">
      <c r="B150" s="201"/>
      <c r="C150" s="202"/>
      <c r="D150" s="203" t="s">
        <v>171</v>
      </c>
      <c r="E150" s="204" t="s">
        <v>1</v>
      </c>
      <c r="F150" s="205" t="s">
        <v>1830</v>
      </c>
      <c r="G150" s="202"/>
      <c r="H150" s="206">
        <v>0.253</v>
      </c>
      <c r="I150" s="207"/>
      <c r="J150" s="202"/>
      <c r="K150" s="202"/>
      <c r="L150" s="208"/>
      <c r="M150" s="209"/>
      <c r="N150" s="210"/>
      <c r="O150" s="210"/>
      <c r="P150" s="210"/>
      <c r="Q150" s="210"/>
      <c r="R150" s="210"/>
      <c r="S150" s="210"/>
      <c r="T150" s="211"/>
      <c r="AT150" s="212" t="s">
        <v>171</v>
      </c>
      <c r="AU150" s="212" t="s">
        <v>88</v>
      </c>
      <c r="AV150" s="13" t="s">
        <v>88</v>
      </c>
      <c r="AW150" s="13" t="s">
        <v>34</v>
      </c>
      <c r="AX150" s="13" t="s">
        <v>86</v>
      </c>
      <c r="AY150" s="212" t="s">
        <v>163</v>
      </c>
    </row>
    <row r="151" spans="1:65" s="12" customFormat="1" ht="22.9" customHeight="1">
      <c r="B151" s="171"/>
      <c r="C151" s="172"/>
      <c r="D151" s="173" t="s">
        <v>77</v>
      </c>
      <c r="E151" s="185" t="s">
        <v>516</v>
      </c>
      <c r="F151" s="185" t="s">
        <v>517</v>
      </c>
      <c r="G151" s="172"/>
      <c r="H151" s="172"/>
      <c r="I151" s="175"/>
      <c r="J151" s="186">
        <f>BK151</f>
        <v>0</v>
      </c>
      <c r="K151" s="172"/>
      <c r="L151" s="177"/>
      <c r="M151" s="178"/>
      <c r="N151" s="179"/>
      <c r="O151" s="179"/>
      <c r="P151" s="180">
        <f>P152</f>
        <v>0</v>
      </c>
      <c r="Q151" s="179"/>
      <c r="R151" s="180">
        <f>R152</f>
        <v>0</v>
      </c>
      <c r="S151" s="179"/>
      <c r="T151" s="181">
        <f>T152</f>
        <v>0</v>
      </c>
      <c r="AR151" s="182" t="s">
        <v>86</v>
      </c>
      <c r="AT151" s="183" t="s">
        <v>77</v>
      </c>
      <c r="AU151" s="183" t="s">
        <v>86</v>
      </c>
      <c r="AY151" s="182" t="s">
        <v>163</v>
      </c>
      <c r="BK151" s="184">
        <f>BK152</f>
        <v>0</v>
      </c>
    </row>
    <row r="152" spans="1:65" s="2" customFormat="1" ht="21.75" customHeight="1">
      <c r="A152" s="34"/>
      <c r="B152" s="35"/>
      <c r="C152" s="187" t="s">
        <v>224</v>
      </c>
      <c r="D152" s="187" t="s">
        <v>165</v>
      </c>
      <c r="E152" s="188" t="s">
        <v>518</v>
      </c>
      <c r="F152" s="189" t="s">
        <v>519</v>
      </c>
      <c r="G152" s="190" t="s">
        <v>477</v>
      </c>
      <c r="H152" s="191">
        <v>0.63</v>
      </c>
      <c r="I152" s="192"/>
      <c r="J152" s="193">
        <f>ROUND(I152*H152,2)</f>
        <v>0</v>
      </c>
      <c r="K152" s="194"/>
      <c r="L152" s="39"/>
      <c r="M152" s="195" t="s">
        <v>1</v>
      </c>
      <c r="N152" s="196" t="s">
        <v>43</v>
      </c>
      <c r="O152" s="71"/>
      <c r="P152" s="197">
        <f>O152*H152</f>
        <v>0</v>
      </c>
      <c r="Q152" s="197">
        <v>0</v>
      </c>
      <c r="R152" s="197">
        <f>Q152*H152</f>
        <v>0</v>
      </c>
      <c r="S152" s="197">
        <v>0</v>
      </c>
      <c r="T152" s="198">
        <f>S152*H152</f>
        <v>0</v>
      </c>
      <c r="U152" s="34"/>
      <c r="V152" s="34"/>
      <c r="W152" s="34"/>
      <c r="X152" s="34"/>
      <c r="Y152" s="34"/>
      <c r="Z152" s="34"/>
      <c r="AA152" s="34"/>
      <c r="AB152" s="34"/>
      <c r="AC152" s="34"/>
      <c r="AD152" s="34"/>
      <c r="AE152" s="34"/>
      <c r="AR152" s="199" t="s">
        <v>169</v>
      </c>
      <c r="AT152" s="199" t="s">
        <v>165</v>
      </c>
      <c r="AU152" s="199" t="s">
        <v>88</v>
      </c>
      <c r="AY152" s="17" t="s">
        <v>163</v>
      </c>
      <c r="BE152" s="200">
        <f>IF(N152="základní",J152,0)</f>
        <v>0</v>
      </c>
      <c r="BF152" s="200">
        <f>IF(N152="snížená",J152,0)</f>
        <v>0</v>
      </c>
      <c r="BG152" s="200">
        <f>IF(N152="zákl. přenesená",J152,0)</f>
        <v>0</v>
      </c>
      <c r="BH152" s="200">
        <f>IF(N152="sníž. přenesená",J152,0)</f>
        <v>0</v>
      </c>
      <c r="BI152" s="200">
        <f>IF(N152="nulová",J152,0)</f>
        <v>0</v>
      </c>
      <c r="BJ152" s="17" t="s">
        <v>86</v>
      </c>
      <c r="BK152" s="200">
        <f>ROUND(I152*H152,2)</f>
        <v>0</v>
      </c>
      <c r="BL152" s="17" t="s">
        <v>169</v>
      </c>
      <c r="BM152" s="199" t="s">
        <v>1831</v>
      </c>
    </row>
    <row r="153" spans="1:65" s="12" customFormat="1" ht="25.9" customHeight="1">
      <c r="B153" s="171"/>
      <c r="C153" s="172"/>
      <c r="D153" s="173" t="s">
        <v>77</v>
      </c>
      <c r="E153" s="174" t="s">
        <v>521</v>
      </c>
      <c r="F153" s="174" t="s">
        <v>522</v>
      </c>
      <c r="G153" s="172"/>
      <c r="H153" s="172"/>
      <c r="I153" s="175"/>
      <c r="J153" s="176">
        <f>BK153</f>
        <v>0</v>
      </c>
      <c r="K153" s="172"/>
      <c r="L153" s="177"/>
      <c r="M153" s="178"/>
      <c r="N153" s="179"/>
      <c r="O153" s="179"/>
      <c r="P153" s="180">
        <f>P154+P169+P173+P182+P195+P198</f>
        <v>0</v>
      </c>
      <c r="Q153" s="179"/>
      <c r="R153" s="180">
        <f>R154+R169+R173+R182+R195+R198</f>
        <v>2.4482779999999997</v>
      </c>
      <c r="S153" s="179"/>
      <c r="T153" s="181">
        <f>T154+T169+T173+T182+T195+T198</f>
        <v>1.6808000000000001</v>
      </c>
      <c r="AR153" s="182" t="s">
        <v>88</v>
      </c>
      <c r="AT153" s="183" t="s">
        <v>77</v>
      </c>
      <c r="AU153" s="183" t="s">
        <v>78</v>
      </c>
      <c r="AY153" s="182" t="s">
        <v>163</v>
      </c>
      <c r="BK153" s="184">
        <f>BK154+BK169+BK173+BK182+BK195+BK198</f>
        <v>0</v>
      </c>
    </row>
    <row r="154" spans="1:65" s="12" customFormat="1" ht="22.9" customHeight="1">
      <c r="B154" s="171"/>
      <c r="C154" s="172"/>
      <c r="D154" s="173" t="s">
        <v>77</v>
      </c>
      <c r="E154" s="185" t="s">
        <v>842</v>
      </c>
      <c r="F154" s="185" t="s">
        <v>843</v>
      </c>
      <c r="G154" s="172"/>
      <c r="H154" s="172"/>
      <c r="I154" s="175"/>
      <c r="J154" s="186">
        <f>BK154</f>
        <v>0</v>
      </c>
      <c r="K154" s="172"/>
      <c r="L154" s="177"/>
      <c r="M154" s="178"/>
      <c r="N154" s="179"/>
      <c r="O154" s="179"/>
      <c r="P154" s="180">
        <f>SUM(P155:P168)</f>
        <v>0</v>
      </c>
      <c r="Q154" s="179"/>
      <c r="R154" s="180">
        <f>SUM(R155:R168)</f>
        <v>0.16204000000000002</v>
      </c>
      <c r="S154" s="179"/>
      <c r="T154" s="181">
        <f>SUM(T155:T168)</f>
        <v>0.25280000000000002</v>
      </c>
      <c r="AR154" s="182" t="s">
        <v>86</v>
      </c>
      <c r="AT154" s="183" t="s">
        <v>77</v>
      </c>
      <c r="AU154" s="183" t="s">
        <v>86</v>
      </c>
      <c r="AY154" s="182" t="s">
        <v>163</v>
      </c>
      <c r="BK154" s="184">
        <f>SUM(BK155:BK168)</f>
        <v>0</v>
      </c>
    </row>
    <row r="155" spans="1:65" s="2" customFormat="1" ht="21.75" customHeight="1">
      <c r="A155" s="34"/>
      <c r="B155" s="35"/>
      <c r="C155" s="187" t="s">
        <v>236</v>
      </c>
      <c r="D155" s="187" t="s">
        <v>165</v>
      </c>
      <c r="E155" s="188" t="s">
        <v>845</v>
      </c>
      <c r="F155" s="189" t="s">
        <v>846</v>
      </c>
      <c r="G155" s="190" t="s">
        <v>259</v>
      </c>
      <c r="H155" s="191">
        <v>79</v>
      </c>
      <c r="I155" s="192"/>
      <c r="J155" s="193">
        <f>ROUND(I155*H155,2)</f>
        <v>0</v>
      </c>
      <c r="K155" s="194"/>
      <c r="L155" s="39"/>
      <c r="M155" s="195" t="s">
        <v>1</v>
      </c>
      <c r="N155" s="196" t="s">
        <v>43</v>
      </c>
      <c r="O155" s="71"/>
      <c r="P155" s="197">
        <f>O155*H155</f>
        <v>0</v>
      </c>
      <c r="Q155" s="197">
        <v>2.0000000000000002E-5</v>
      </c>
      <c r="R155" s="197">
        <f>Q155*H155</f>
        <v>1.58E-3</v>
      </c>
      <c r="S155" s="197">
        <v>3.2000000000000002E-3</v>
      </c>
      <c r="T155" s="198">
        <f>S155*H155</f>
        <v>0.25280000000000002</v>
      </c>
      <c r="U155" s="34"/>
      <c r="V155" s="34"/>
      <c r="W155" s="34"/>
      <c r="X155" s="34"/>
      <c r="Y155" s="34"/>
      <c r="Z155" s="34"/>
      <c r="AA155" s="34"/>
      <c r="AB155" s="34"/>
      <c r="AC155" s="34"/>
      <c r="AD155" s="34"/>
      <c r="AE155" s="34"/>
      <c r="AR155" s="199" t="s">
        <v>169</v>
      </c>
      <c r="AT155" s="199" t="s">
        <v>165</v>
      </c>
      <c r="AU155" s="199" t="s">
        <v>88</v>
      </c>
      <c r="AY155" s="17" t="s">
        <v>163</v>
      </c>
      <c r="BE155" s="200">
        <f>IF(N155="základní",J155,0)</f>
        <v>0</v>
      </c>
      <c r="BF155" s="200">
        <f>IF(N155="snížená",J155,0)</f>
        <v>0</v>
      </c>
      <c r="BG155" s="200">
        <f>IF(N155="zákl. přenesená",J155,0)</f>
        <v>0</v>
      </c>
      <c r="BH155" s="200">
        <f>IF(N155="sníž. přenesená",J155,0)</f>
        <v>0</v>
      </c>
      <c r="BI155" s="200">
        <f>IF(N155="nulová",J155,0)</f>
        <v>0</v>
      </c>
      <c r="BJ155" s="17" t="s">
        <v>86</v>
      </c>
      <c r="BK155" s="200">
        <f>ROUND(I155*H155,2)</f>
        <v>0</v>
      </c>
      <c r="BL155" s="17" t="s">
        <v>169</v>
      </c>
      <c r="BM155" s="199" t="s">
        <v>1832</v>
      </c>
    </row>
    <row r="156" spans="1:65" s="13" customFormat="1" ht="11.25">
      <c r="B156" s="201"/>
      <c r="C156" s="202"/>
      <c r="D156" s="203" t="s">
        <v>171</v>
      </c>
      <c r="E156" s="204" t="s">
        <v>1</v>
      </c>
      <c r="F156" s="205" t="s">
        <v>1833</v>
      </c>
      <c r="G156" s="202"/>
      <c r="H156" s="206">
        <v>20</v>
      </c>
      <c r="I156" s="207"/>
      <c r="J156" s="202"/>
      <c r="K156" s="202"/>
      <c r="L156" s="208"/>
      <c r="M156" s="209"/>
      <c r="N156" s="210"/>
      <c r="O156" s="210"/>
      <c r="P156" s="210"/>
      <c r="Q156" s="210"/>
      <c r="R156" s="210"/>
      <c r="S156" s="210"/>
      <c r="T156" s="211"/>
      <c r="AT156" s="212" t="s">
        <v>171</v>
      </c>
      <c r="AU156" s="212" t="s">
        <v>88</v>
      </c>
      <c r="AV156" s="13" t="s">
        <v>88</v>
      </c>
      <c r="AW156" s="13" t="s">
        <v>34</v>
      </c>
      <c r="AX156" s="13" t="s">
        <v>78</v>
      </c>
      <c r="AY156" s="212" t="s">
        <v>163</v>
      </c>
    </row>
    <row r="157" spans="1:65" s="13" customFormat="1" ht="11.25">
      <c r="B157" s="201"/>
      <c r="C157" s="202"/>
      <c r="D157" s="203" t="s">
        <v>171</v>
      </c>
      <c r="E157" s="204" t="s">
        <v>1</v>
      </c>
      <c r="F157" s="205" t="s">
        <v>1834</v>
      </c>
      <c r="G157" s="202"/>
      <c r="H157" s="206">
        <v>6</v>
      </c>
      <c r="I157" s="207"/>
      <c r="J157" s="202"/>
      <c r="K157" s="202"/>
      <c r="L157" s="208"/>
      <c r="M157" s="209"/>
      <c r="N157" s="210"/>
      <c r="O157" s="210"/>
      <c r="P157" s="210"/>
      <c r="Q157" s="210"/>
      <c r="R157" s="210"/>
      <c r="S157" s="210"/>
      <c r="T157" s="211"/>
      <c r="AT157" s="212" t="s">
        <v>171</v>
      </c>
      <c r="AU157" s="212" t="s">
        <v>88</v>
      </c>
      <c r="AV157" s="13" t="s">
        <v>88</v>
      </c>
      <c r="AW157" s="13" t="s">
        <v>34</v>
      </c>
      <c r="AX157" s="13" t="s">
        <v>78</v>
      </c>
      <c r="AY157" s="212" t="s">
        <v>163</v>
      </c>
    </row>
    <row r="158" spans="1:65" s="13" customFormat="1" ht="11.25">
      <c r="B158" s="201"/>
      <c r="C158" s="202"/>
      <c r="D158" s="203" t="s">
        <v>171</v>
      </c>
      <c r="E158" s="204" t="s">
        <v>1</v>
      </c>
      <c r="F158" s="205" t="s">
        <v>1835</v>
      </c>
      <c r="G158" s="202"/>
      <c r="H158" s="206">
        <v>43</v>
      </c>
      <c r="I158" s="207"/>
      <c r="J158" s="202"/>
      <c r="K158" s="202"/>
      <c r="L158" s="208"/>
      <c r="M158" s="209"/>
      <c r="N158" s="210"/>
      <c r="O158" s="210"/>
      <c r="P158" s="210"/>
      <c r="Q158" s="210"/>
      <c r="R158" s="210"/>
      <c r="S158" s="210"/>
      <c r="T158" s="211"/>
      <c r="AT158" s="212" t="s">
        <v>171</v>
      </c>
      <c r="AU158" s="212" t="s">
        <v>88</v>
      </c>
      <c r="AV158" s="13" t="s">
        <v>88</v>
      </c>
      <c r="AW158" s="13" t="s">
        <v>34</v>
      </c>
      <c r="AX158" s="13" t="s">
        <v>78</v>
      </c>
      <c r="AY158" s="212" t="s">
        <v>163</v>
      </c>
    </row>
    <row r="159" spans="1:65" s="13" customFormat="1" ht="11.25">
      <c r="B159" s="201"/>
      <c r="C159" s="202"/>
      <c r="D159" s="203" t="s">
        <v>171</v>
      </c>
      <c r="E159" s="204" t="s">
        <v>1</v>
      </c>
      <c r="F159" s="205" t="s">
        <v>1836</v>
      </c>
      <c r="G159" s="202"/>
      <c r="H159" s="206">
        <v>10</v>
      </c>
      <c r="I159" s="207"/>
      <c r="J159" s="202"/>
      <c r="K159" s="202"/>
      <c r="L159" s="208"/>
      <c r="M159" s="209"/>
      <c r="N159" s="210"/>
      <c r="O159" s="210"/>
      <c r="P159" s="210"/>
      <c r="Q159" s="210"/>
      <c r="R159" s="210"/>
      <c r="S159" s="210"/>
      <c r="T159" s="211"/>
      <c r="AT159" s="212" t="s">
        <v>171</v>
      </c>
      <c r="AU159" s="212" t="s">
        <v>88</v>
      </c>
      <c r="AV159" s="13" t="s">
        <v>88</v>
      </c>
      <c r="AW159" s="13" t="s">
        <v>34</v>
      </c>
      <c r="AX159" s="13" t="s">
        <v>78</v>
      </c>
      <c r="AY159" s="212" t="s">
        <v>163</v>
      </c>
    </row>
    <row r="160" spans="1:65" s="14" customFormat="1" ht="11.25">
      <c r="B160" s="228"/>
      <c r="C160" s="229"/>
      <c r="D160" s="203" t="s">
        <v>171</v>
      </c>
      <c r="E160" s="230" t="s">
        <v>1</v>
      </c>
      <c r="F160" s="231" t="s">
        <v>209</v>
      </c>
      <c r="G160" s="229"/>
      <c r="H160" s="232">
        <v>79</v>
      </c>
      <c r="I160" s="233"/>
      <c r="J160" s="229"/>
      <c r="K160" s="229"/>
      <c r="L160" s="234"/>
      <c r="M160" s="235"/>
      <c r="N160" s="236"/>
      <c r="O160" s="236"/>
      <c r="P160" s="236"/>
      <c r="Q160" s="236"/>
      <c r="R160" s="236"/>
      <c r="S160" s="236"/>
      <c r="T160" s="237"/>
      <c r="AT160" s="238" t="s">
        <v>171</v>
      </c>
      <c r="AU160" s="238" t="s">
        <v>88</v>
      </c>
      <c r="AV160" s="14" t="s">
        <v>169</v>
      </c>
      <c r="AW160" s="14" t="s">
        <v>34</v>
      </c>
      <c r="AX160" s="14" t="s">
        <v>86</v>
      </c>
      <c r="AY160" s="238" t="s">
        <v>163</v>
      </c>
    </row>
    <row r="161" spans="1:65" s="2" customFormat="1" ht="37.9" customHeight="1">
      <c r="A161" s="34"/>
      <c r="B161" s="35"/>
      <c r="C161" s="187" t="s">
        <v>241</v>
      </c>
      <c r="D161" s="187" t="s">
        <v>165</v>
      </c>
      <c r="E161" s="188" t="s">
        <v>859</v>
      </c>
      <c r="F161" s="189" t="s">
        <v>860</v>
      </c>
      <c r="G161" s="190" t="s">
        <v>259</v>
      </c>
      <c r="H161" s="191">
        <v>79</v>
      </c>
      <c r="I161" s="192"/>
      <c r="J161" s="193">
        <f>ROUND(I161*H161,2)</f>
        <v>0</v>
      </c>
      <c r="K161" s="194"/>
      <c r="L161" s="39"/>
      <c r="M161" s="195" t="s">
        <v>1</v>
      </c>
      <c r="N161" s="196" t="s">
        <v>43</v>
      </c>
      <c r="O161" s="71"/>
      <c r="P161" s="197">
        <f>O161*H161</f>
        <v>0</v>
      </c>
      <c r="Q161" s="197">
        <v>1.9400000000000001E-3</v>
      </c>
      <c r="R161" s="197">
        <f>Q161*H161</f>
        <v>0.15326000000000001</v>
      </c>
      <c r="S161" s="197">
        <v>0</v>
      </c>
      <c r="T161" s="198">
        <f>S161*H161</f>
        <v>0</v>
      </c>
      <c r="U161" s="34"/>
      <c r="V161" s="34"/>
      <c r="W161" s="34"/>
      <c r="X161" s="34"/>
      <c r="Y161" s="34"/>
      <c r="Z161" s="34"/>
      <c r="AA161" s="34"/>
      <c r="AB161" s="34"/>
      <c r="AC161" s="34"/>
      <c r="AD161" s="34"/>
      <c r="AE161" s="34"/>
      <c r="AR161" s="199" t="s">
        <v>169</v>
      </c>
      <c r="AT161" s="199" t="s">
        <v>165</v>
      </c>
      <c r="AU161" s="199" t="s">
        <v>88</v>
      </c>
      <c r="AY161" s="17" t="s">
        <v>163</v>
      </c>
      <c r="BE161" s="200">
        <f>IF(N161="základní",J161,0)</f>
        <v>0</v>
      </c>
      <c r="BF161" s="200">
        <f>IF(N161="snížená",J161,0)</f>
        <v>0</v>
      </c>
      <c r="BG161" s="200">
        <f>IF(N161="zákl. přenesená",J161,0)</f>
        <v>0</v>
      </c>
      <c r="BH161" s="200">
        <f>IF(N161="sníž. přenesená",J161,0)</f>
        <v>0</v>
      </c>
      <c r="BI161" s="200">
        <f>IF(N161="nulová",J161,0)</f>
        <v>0</v>
      </c>
      <c r="BJ161" s="17" t="s">
        <v>86</v>
      </c>
      <c r="BK161" s="200">
        <f>ROUND(I161*H161,2)</f>
        <v>0</v>
      </c>
      <c r="BL161" s="17" t="s">
        <v>169</v>
      </c>
      <c r="BM161" s="199" t="s">
        <v>1837</v>
      </c>
    </row>
    <row r="162" spans="1:65" s="2" customFormat="1" ht="29.25">
      <c r="A162" s="34"/>
      <c r="B162" s="35"/>
      <c r="C162" s="36"/>
      <c r="D162" s="203" t="s">
        <v>191</v>
      </c>
      <c r="E162" s="36"/>
      <c r="F162" s="224" t="s">
        <v>862</v>
      </c>
      <c r="G162" s="36"/>
      <c r="H162" s="36"/>
      <c r="I162" s="225"/>
      <c r="J162" s="36"/>
      <c r="K162" s="36"/>
      <c r="L162" s="39"/>
      <c r="M162" s="226"/>
      <c r="N162" s="227"/>
      <c r="O162" s="71"/>
      <c r="P162" s="71"/>
      <c r="Q162" s="71"/>
      <c r="R162" s="71"/>
      <c r="S162" s="71"/>
      <c r="T162" s="72"/>
      <c r="U162" s="34"/>
      <c r="V162" s="34"/>
      <c r="W162" s="34"/>
      <c r="X162" s="34"/>
      <c r="Y162" s="34"/>
      <c r="Z162" s="34"/>
      <c r="AA162" s="34"/>
      <c r="AB162" s="34"/>
      <c r="AC162" s="34"/>
      <c r="AD162" s="34"/>
      <c r="AE162" s="34"/>
      <c r="AT162" s="17" t="s">
        <v>191</v>
      </c>
      <c r="AU162" s="17" t="s">
        <v>88</v>
      </c>
    </row>
    <row r="163" spans="1:65" s="2" customFormat="1" ht="21.75" customHeight="1">
      <c r="A163" s="34"/>
      <c r="B163" s="35"/>
      <c r="C163" s="187" t="s">
        <v>8</v>
      </c>
      <c r="D163" s="187" t="s">
        <v>165</v>
      </c>
      <c r="E163" s="188" t="s">
        <v>865</v>
      </c>
      <c r="F163" s="189" t="s">
        <v>866</v>
      </c>
      <c r="G163" s="190" t="s">
        <v>259</v>
      </c>
      <c r="H163" s="191">
        <v>79</v>
      </c>
      <c r="I163" s="192"/>
      <c r="J163" s="193">
        <f t="shared" ref="J163:J168" si="0">ROUND(I163*H163,2)</f>
        <v>0</v>
      </c>
      <c r="K163" s="194"/>
      <c r="L163" s="39"/>
      <c r="M163" s="195" t="s">
        <v>1</v>
      </c>
      <c r="N163" s="196" t="s">
        <v>43</v>
      </c>
      <c r="O163" s="71"/>
      <c r="P163" s="197">
        <f t="shared" ref="P163:P168" si="1">O163*H163</f>
        <v>0</v>
      </c>
      <c r="Q163" s="197">
        <v>0</v>
      </c>
      <c r="R163" s="197">
        <f t="shared" ref="R163:R168" si="2">Q163*H163</f>
        <v>0</v>
      </c>
      <c r="S163" s="197">
        <v>0</v>
      </c>
      <c r="T163" s="198">
        <f t="shared" ref="T163:T168" si="3">S163*H163</f>
        <v>0</v>
      </c>
      <c r="U163" s="34"/>
      <c r="V163" s="34"/>
      <c r="W163" s="34"/>
      <c r="X163" s="34"/>
      <c r="Y163" s="34"/>
      <c r="Z163" s="34"/>
      <c r="AA163" s="34"/>
      <c r="AB163" s="34"/>
      <c r="AC163" s="34"/>
      <c r="AD163" s="34"/>
      <c r="AE163" s="34"/>
      <c r="AR163" s="199" t="s">
        <v>169</v>
      </c>
      <c r="AT163" s="199" t="s">
        <v>165</v>
      </c>
      <c r="AU163" s="199" t="s">
        <v>88</v>
      </c>
      <c r="AY163" s="17" t="s">
        <v>163</v>
      </c>
      <c r="BE163" s="200">
        <f t="shared" ref="BE163:BE168" si="4">IF(N163="základní",J163,0)</f>
        <v>0</v>
      </c>
      <c r="BF163" s="200">
        <f t="shared" ref="BF163:BF168" si="5">IF(N163="snížená",J163,0)</f>
        <v>0</v>
      </c>
      <c r="BG163" s="200">
        <f t="shared" ref="BG163:BG168" si="6">IF(N163="zákl. přenesená",J163,0)</f>
        <v>0</v>
      </c>
      <c r="BH163" s="200">
        <f t="shared" ref="BH163:BH168" si="7">IF(N163="sníž. přenesená",J163,0)</f>
        <v>0</v>
      </c>
      <c r="BI163" s="200">
        <f t="shared" ref="BI163:BI168" si="8">IF(N163="nulová",J163,0)</f>
        <v>0</v>
      </c>
      <c r="BJ163" s="17" t="s">
        <v>86</v>
      </c>
      <c r="BK163" s="200">
        <f t="shared" ref="BK163:BK168" si="9">ROUND(I163*H163,2)</f>
        <v>0</v>
      </c>
      <c r="BL163" s="17" t="s">
        <v>169</v>
      </c>
      <c r="BM163" s="199" t="s">
        <v>1838</v>
      </c>
    </row>
    <row r="164" spans="1:65" s="2" customFormat="1" ht="24.2" customHeight="1">
      <c r="A164" s="34"/>
      <c r="B164" s="35"/>
      <c r="C164" s="187" t="s">
        <v>256</v>
      </c>
      <c r="D164" s="187" t="s">
        <v>165</v>
      </c>
      <c r="E164" s="188" t="s">
        <v>869</v>
      </c>
      <c r="F164" s="189" t="s">
        <v>870</v>
      </c>
      <c r="G164" s="190" t="s">
        <v>175</v>
      </c>
      <c r="H164" s="191">
        <v>6</v>
      </c>
      <c r="I164" s="192"/>
      <c r="J164" s="193">
        <f t="shared" si="0"/>
        <v>0</v>
      </c>
      <c r="K164" s="194"/>
      <c r="L164" s="39"/>
      <c r="M164" s="195" t="s">
        <v>1</v>
      </c>
      <c r="N164" s="196" t="s">
        <v>43</v>
      </c>
      <c r="O164" s="71"/>
      <c r="P164" s="197">
        <f t="shared" si="1"/>
        <v>0</v>
      </c>
      <c r="Q164" s="197">
        <v>3.2000000000000003E-4</v>
      </c>
      <c r="R164" s="197">
        <f t="shared" si="2"/>
        <v>1.9200000000000003E-3</v>
      </c>
      <c r="S164" s="197">
        <v>0</v>
      </c>
      <c r="T164" s="198">
        <f t="shared" si="3"/>
        <v>0</v>
      </c>
      <c r="U164" s="34"/>
      <c r="V164" s="34"/>
      <c r="W164" s="34"/>
      <c r="X164" s="34"/>
      <c r="Y164" s="34"/>
      <c r="Z164" s="34"/>
      <c r="AA164" s="34"/>
      <c r="AB164" s="34"/>
      <c r="AC164" s="34"/>
      <c r="AD164" s="34"/>
      <c r="AE164" s="34"/>
      <c r="AR164" s="199" t="s">
        <v>169</v>
      </c>
      <c r="AT164" s="199" t="s">
        <v>165</v>
      </c>
      <c r="AU164" s="199" t="s">
        <v>88</v>
      </c>
      <c r="AY164" s="17" t="s">
        <v>163</v>
      </c>
      <c r="BE164" s="200">
        <f t="shared" si="4"/>
        <v>0</v>
      </c>
      <c r="BF164" s="200">
        <f t="shared" si="5"/>
        <v>0</v>
      </c>
      <c r="BG164" s="200">
        <f t="shared" si="6"/>
        <v>0</v>
      </c>
      <c r="BH164" s="200">
        <f t="shared" si="7"/>
        <v>0</v>
      </c>
      <c r="BI164" s="200">
        <f t="shared" si="8"/>
        <v>0</v>
      </c>
      <c r="BJ164" s="17" t="s">
        <v>86</v>
      </c>
      <c r="BK164" s="200">
        <f t="shared" si="9"/>
        <v>0</v>
      </c>
      <c r="BL164" s="17" t="s">
        <v>169</v>
      </c>
      <c r="BM164" s="199" t="s">
        <v>1839</v>
      </c>
    </row>
    <row r="165" spans="1:65" s="2" customFormat="1" ht="24.2" customHeight="1">
      <c r="A165" s="34"/>
      <c r="B165" s="35"/>
      <c r="C165" s="187" t="s">
        <v>263</v>
      </c>
      <c r="D165" s="187" t="s">
        <v>165</v>
      </c>
      <c r="E165" s="188" t="s">
        <v>877</v>
      </c>
      <c r="F165" s="189" t="s">
        <v>878</v>
      </c>
      <c r="G165" s="190" t="s">
        <v>175</v>
      </c>
      <c r="H165" s="191">
        <v>4</v>
      </c>
      <c r="I165" s="192"/>
      <c r="J165" s="193">
        <f t="shared" si="0"/>
        <v>0</v>
      </c>
      <c r="K165" s="194"/>
      <c r="L165" s="39"/>
      <c r="M165" s="195" t="s">
        <v>1</v>
      </c>
      <c r="N165" s="196" t="s">
        <v>43</v>
      </c>
      <c r="O165" s="71"/>
      <c r="P165" s="197">
        <f t="shared" si="1"/>
        <v>0</v>
      </c>
      <c r="Q165" s="197">
        <v>1.1199999999999999E-3</v>
      </c>
      <c r="R165" s="197">
        <f t="shared" si="2"/>
        <v>4.4799999999999996E-3</v>
      </c>
      <c r="S165" s="197">
        <v>0</v>
      </c>
      <c r="T165" s="198">
        <f t="shared" si="3"/>
        <v>0</v>
      </c>
      <c r="U165" s="34"/>
      <c r="V165" s="34"/>
      <c r="W165" s="34"/>
      <c r="X165" s="34"/>
      <c r="Y165" s="34"/>
      <c r="Z165" s="34"/>
      <c r="AA165" s="34"/>
      <c r="AB165" s="34"/>
      <c r="AC165" s="34"/>
      <c r="AD165" s="34"/>
      <c r="AE165" s="34"/>
      <c r="AR165" s="199" t="s">
        <v>169</v>
      </c>
      <c r="AT165" s="199" t="s">
        <v>165</v>
      </c>
      <c r="AU165" s="199" t="s">
        <v>88</v>
      </c>
      <c r="AY165" s="17" t="s">
        <v>163</v>
      </c>
      <c r="BE165" s="200">
        <f t="shared" si="4"/>
        <v>0</v>
      </c>
      <c r="BF165" s="200">
        <f t="shared" si="5"/>
        <v>0</v>
      </c>
      <c r="BG165" s="200">
        <f t="shared" si="6"/>
        <v>0</v>
      </c>
      <c r="BH165" s="200">
        <f t="shared" si="7"/>
        <v>0</v>
      </c>
      <c r="BI165" s="200">
        <f t="shared" si="8"/>
        <v>0</v>
      </c>
      <c r="BJ165" s="17" t="s">
        <v>86</v>
      </c>
      <c r="BK165" s="200">
        <f t="shared" si="9"/>
        <v>0</v>
      </c>
      <c r="BL165" s="17" t="s">
        <v>169</v>
      </c>
      <c r="BM165" s="199" t="s">
        <v>1840</v>
      </c>
    </row>
    <row r="166" spans="1:65" s="2" customFormat="1" ht="16.5" customHeight="1">
      <c r="A166" s="34"/>
      <c r="B166" s="35"/>
      <c r="C166" s="187" t="s">
        <v>270</v>
      </c>
      <c r="D166" s="187" t="s">
        <v>165</v>
      </c>
      <c r="E166" s="188" t="s">
        <v>873</v>
      </c>
      <c r="F166" s="189" t="s">
        <v>874</v>
      </c>
      <c r="G166" s="190" t="s">
        <v>397</v>
      </c>
      <c r="H166" s="191">
        <v>1</v>
      </c>
      <c r="I166" s="192"/>
      <c r="J166" s="193">
        <f t="shared" si="0"/>
        <v>0</v>
      </c>
      <c r="K166" s="194"/>
      <c r="L166" s="39"/>
      <c r="M166" s="195" t="s">
        <v>1</v>
      </c>
      <c r="N166" s="196" t="s">
        <v>43</v>
      </c>
      <c r="O166" s="71"/>
      <c r="P166" s="197">
        <f t="shared" si="1"/>
        <v>0</v>
      </c>
      <c r="Q166" s="197">
        <v>8.0000000000000004E-4</v>
      </c>
      <c r="R166" s="197">
        <f t="shared" si="2"/>
        <v>8.0000000000000004E-4</v>
      </c>
      <c r="S166" s="197">
        <v>0</v>
      </c>
      <c r="T166" s="198">
        <f t="shared" si="3"/>
        <v>0</v>
      </c>
      <c r="U166" s="34"/>
      <c r="V166" s="34"/>
      <c r="W166" s="34"/>
      <c r="X166" s="34"/>
      <c r="Y166" s="34"/>
      <c r="Z166" s="34"/>
      <c r="AA166" s="34"/>
      <c r="AB166" s="34"/>
      <c r="AC166" s="34"/>
      <c r="AD166" s="34"/>
      <c r="AE166" s="34"/>
      <c r="AR166" s="199" t="s">
        <v>169</v>
      </c>
      <c r="AT166" s="199" t="s">
        <v>165</v>
      </c>
      <c r="AU166" s="199" t="s">
        <v>88</v>
      </c>
      <c r="AY166" s="17" t="s">
        <v>163</v>
      </c>
      <c r="BE166" s="200">
        <f t="shared" si="4"/>
        <v>0</v>
      </c>
      <c r="BF166" s="200">
        <f t="shared" si="5"/>
        <v>0</v>
      </c>
      <c r="BG166" s="200">
        <f t="shared" si="6"/>
        <v>0</v>
      </c>
      <c r="BH166" s="200">
        <f t="shared" si="7"/>
        <v>0</v>
      </c>
      <c r="BI166" s="200">
        <f t="shared" si="8"/>
        <v>0</v>
      </c>
      <c r="BJ166" s="17" t="s">
        <v>86</v>
      </c>
      <c r="BK166" s="200">
        <f t="shared" si="9"/>
        <v>0</v>
      </c>
      <c r="BL166" s="17" t="s">
        <v>169</v>
      </c>
      <c r="BM166" s="199" t="s">
        <v>1841</v>
      </c>
    </row>
    <row r="167" spans="1:65" s="2" customFormat="1" ht="24.2" customHeight="1">
      <c r="A167" s="34"/>
      <c r="B167" s="35"/>
      <c r="C167" s="187" t="s">
        <v>295</v>
      </c>
      <c r="D167" s="187" t="s">
        <v>165</v>
      </c>
      <c r="E167" s="188" t="s">
        <v>881</v>
      </c>
      <c r="F167" s="189" t="s">
        <v>882</v>
      </c>
      <c r="G167" s="190" t="s">
        <v>477</v>
      </c>
      <c r="H167" s="191">
        <v>0.253</v>
      </c>
      <c r="I167" s="192"/>
      <c r="J167" s="193">
        <f t="shared" si="0"/>
        <v>0</v>
      </c>
      <c r="K167" s="194"/>
      <c r="L167" s="39"/>
      <c r="M167" s="195" t="s">
        <v>1</v>
      </c>
      <c r="N167" s="196" t="s">
        <v>43</v>
      </c>
      <c r="O167" s="71"/>
      <c r="P167" s="197">
        <f t="shared" si="1"/>
        <v>0</v>
      </c>
      <c r="Q167" s="197">
        <v>0</v>
      </c>
      <c r="R167" s="197">
        <f t="shared" si="2"/>
        <v>0</v>
      </c>
      <c r="S167" s="197">
        <v>0</v>
      </c>
      <c r="T167" s="198">
        <f t="shared" si="3"/>
        <v>0</v>
      </c>
      <c r="U167" s="34"/>
      <c r="V167" s="34"/>
      <c r="W167" s="34"/>
      <c r="X167" s="34"/>
      <c r="Y167" s="34"/>
      <c r="Z167" s="34"/>
      <c r="AA167" s="34"/>
      <c r="AB167" s="34"/>
      <c r="AC167" s="34"/>
      <c r="AD167" s="34"/>
      <c r="AE167" s="34"/>
      <c r="AR167" s="199" t="s">
        <v>169</v>
      </c>
      <c r="AT167" s="199" t="s">
        <v>165</v>
      </c>
      <c r="AU167" s="199" t="s">
        <v>88</v>
      </c>
      <c r="AY167" s="17" t="s">
        <v>163</v>
      </c>
      <c r="BE167" s="200">
        <f t="shared" si="4"/>
        <v>0</v>
      </c>
      <c r="BF167" s="200">
        <f t="shared" si="5"/>
        <v>0</v>
      </c>
      <c r="BG167" s="200">
        <f t="shared" si="6"/>
        <v>0</v>
      </c>
      <c r="BH167" s="200">
        <f t="shared" si="7"/>
        <v>0</v>
      </c>
      <c r="BI167" s="200">
        <f t="shared" si="8"/>
        <v>0</v>
      </c>
      <c r="BJ167" s="17" t="s">
        <v>86</v>
      </c>
      <c r="BK167" s="200">
        <f t="shared" si="9"/>
        <v>0</v>
      </c>
      <c r="BL167" s="17" t="s">
        <v>169</v>
      </c>
      <c r="BM167" s="199" t="s">
        <v>1842</v>
      </c>
    </row>
    <row r="168" spans="1:65" s="2" customFormat="1" ht="24.2" customHeight="1">
      <c r="A168" s="34"/>
      <c r="B168" s="35"/>
      <c r="C168" s="187" t="s">
        <v>302</v>
      </c>
      <c r="D168" s="187" t="s">
        <v>165</v>
      </c>
      <c r="E168" s="188" t="s">
        <v>1843</v>
      </c>
      <c r="F168" s="189" t="s">
        <v>1844</v>
      </c>
      <c r="G168" s="190" t="s">
        <v>537</v>
      </c>
      <c r="H168" s="239"/>
      <c r="I168" s="192"/>
      <c r="J168" s="193">
        <f t="shared" si="0"/>
        <v>0</v>
      </c>
      <c r="K168" s="194"/>
      <c r="L168" s="39"/>
      <c r="M168" s="195" t="s">
        <v>1</v>
      </c>
      <c r="N168" s="196" t="s">
        <v>43</v>
      </c>
      <c r="O168" s="71"/>
      <c r="P168" s="197">
        <f t="shared" si="1"/>
        <v>0</v>
      </c>
      <c r="Q168" s="197">
        <v>0</v>
      </c>
      <c r="R168" s="197">
        <f t="shared" si="2"/>
        <v>0</v>
      </c>
      <c r="S168" s="197">
        <v>0</v>
      </c>
      <c r="T168" s="198">
        <f t="shared" si="3"/>
        <v>0</v>
      </c>
      <c r="U168" s="34"/>
      <c r="V168" s="34"/>
      <c r="W168" s="34"/>
      <c r="X168" s="34"/>
      <c r="Y168" s="34"/>
      <c r="Z168" s="34"/>
      <c r="AA168" s="34"/>
      <c r="AB168" s="34"/>
      <c r="AC168" s="34"/>
      <c r="AD168" s="34"/>
      <c r="AE168" s="34"/>
      <c r="AR168" s="199" t="s">
        <v>256</v>
      </c>
      <c r="AT168" s="199" t="s">
        <v>165</v>
      </c>
      <c r="AU168" s="199" t="s">
        <v>88</v>
      </c>
      <c r="AY168" s="17" t="s">
        <v>163</v>
      </c>
      <c r="BE168" s="200">
        <f t="shared" si="4"/>
        <v>0</v>
      </c>
      <c r="BF168" s="200">
        <f t="shared" si="5"/>
        <v>0</v>
      </c>
      <c r="BG168" s="200">
        <f t="shared" si="6"/>
        <v>0</v>
      </c>
      <c r="BH168" s="200">
        <f t="shared" si="7"/>
        <v>0</v>
      </c>
      <c r="BI168" s="200">
        <f t="shared" si="8"/>
        <v>0</v>
      </c>
      <c r="BJ168" s="17" t="s">
        <v>86</v>
      </c>
      <c r="BK168" s="200">
        <f t="shared" si="9"/>
        <v>0</v>
      </c>
      <c r="BL168" s="17" t="s">
        <v>256</v>
      </c>
      <c r="BM168" s="199" t="s">
        <v>1845</v>
      </c>
    </row>
    <row r="169" spans="1:65" s="12" customFormat="1" ht="22.9" customHeight="1">
      <c r="B169" s="171"/>
      <c r="C169" s="172"/>
      <c r="D169" s="173" t="s">
        <v>77</v>
      </c>
      <c r="E169" s="185" t="s">
        <v>888</v>
      </c>
      <c r="F169" s="185" t="s">
        <v>889</v>
      </c>
      <c r="G169" s="172"/>
      <c r="H169" s="172"/>
      <c r="I169" s="175"/>
      <c r="J169" s="186">
        <f>BK169</f>
        <v>0</v>
      </c>
      <c r="K169" s="172"/>
      <c r="L169" s="177"/>
      <c r="M169" s="178"/>
      <c r="N169" s="179"/>
      <c r="O169" s="179"/>
      <c r="P169" s="180">
        <f>SUM(P170:P172)</f>
        <v>0</v>
      </c>
      <c r="Q169" s="179"/>
      <c r="R169" s="180">
        <f>SUM(R170:R172)</f>
        <v>5.0399999999999993E-3</v>
      </c>
      <c r="S169" s="179"/>
      <c r="T169" s="181">
        <f>SUM(T170:T172)</f>
        <v>0</v>
      </c>
      <c r="AR169" s="182" t="s">
        <v>86</v>
      </c>
      <c r="AT169" s="183" t="s">
        <v>77</v>
      </c>
      <c r="AU169" s="183" t="s">
        <v>86</v>
      </c>
      <c r="AY169" s="182" t="s">
        <v>163</v>
      </c>
      <c r="BK169" s="184">
        <f>SUM(BK170:BK172)</f>
        <v>0</v>
      </c>
    </row>
    <row r="170" spans="1:65" s="2" customFormat="1" ht="24.2" customHeight="1">
      <c r="A170" s="34"/>
      <c r="B170" s="35"/>
      <c r="C170" s="187" t="s">
        <v>7</v>
      </c>
      <c r="D170" s="187" t="s">
        <v>165</v>
      </c>
      <c r="E170" s="188" t="s">
        <v>891</v>
      </c>
      <c r="F170" s="189" t="s">
        <v>892</v>
      </c>
      <c r="G170" s="190" t="s">
        <v>175</v>
      </c>
      <c r="H170" s="191">
        <v>6</v>
      </c>
      <c r="I170" s="192"/>
      <c r="J170" s="193">
        <f>ROUND(I170*H170,2)</f>
        <v>0</v>
      </c>
      <c r="K170" s="194"/>
      <c r="L170" s="39"/>
      <c r="M170" s="195" t="s">
        <v>1</v>
      </c>
      <c r="N170" s="196" t="s">
        <v>43</v>
      </c>
      <c r="O170" s="71"/>
      <c r="P170" s="197">
        <f>O170*H170</f>
        <v>0</v>
      </c>
      <c r="Q170" s="197">
        <v>1.3999999999999999E-4</v>
      </c>
      <c r="R170" s="197">
        <f>Q170*H170</f>
        <v>8.3999999999999993E-4</v>
      </c>
      <c r="S170" s="197">
        <v>0</v>
      </c>
      <c r="T170" s="198">
        <f>S170*H170</f>
        <v>0</v>
      </c>
      <c r="U170" s="34"/>
      <c r="V170" s="34"/>
      <c r="W170" s="34"/>
      <c r="X170" s="34"/>
      <c r="Y170" s="34"/>
      <c r="Z170" s="34"/>
      <c r="AA170" s="34"/>
      <c r="AB170" s="34"/>
      <c r="AC170" s="34"/>
      <c r="AD170" s="34"/>
      <c r="AE170" s="34"/>
      <c r="AR170" s="199" t="s">
        <v>169</v>
      </c>
      <c r="AT170" s="199" t="s">
        <v>165</v>
      </c>
      <c r="AU170" s="199" t="s">
        <v>88</v>
      </c>
      <c r="AY170" s="17" t="s">
        <v>163</v>
      </c>
      <c r="BE170" s="200">
        <f>IF(N170="základní",J170,0)</f>
        <v>0</v>
      </c>
      <c r="BF170" s="200">
        <f>IF(N170="snížená",J170,0)</f>
        <v>0</v>
      </c>
      <c r="BG170" s="200">
        <f>IF(N170="zákl. přenesená",J170,0)</f>
        <v>0</v>
      </c>
      <c r="BH170" s="200">
        <f>IF(N170="sníž. přenesená",J170,0)</f>
        <v>0</v>
      </c>
      <c r="BI170" s="200">
        <f>IF(N170="nulová",J170,0)</f>
        <v>0</v>
      </c>
      <c r="BJ170" s="17" t="s">
        <v>86</v>
      </c>
      <c r="BK170" s="200">
        <f>ROUND(I170*H170,2)</f>
        <v>0</v>
      </c>
      <c r="BL170" s="17" t="s">
        <v>169</v>
      </c>
      <c r="BM170" s="199" t="s">
        <v>1846</v>
      </c>
    </row>
    <row r="171" spans="1:65" s="2" customFormat="1" ht="24.2" customHeight="1">
      <c r="A171" s="34"/>
      <c r="B171" s="35"/>
      <c r="C171" s="187" t="s">
        <v>315</v>
      </c>
      <c r="D171" s="187" t="s">
        <v>165</v>
      </c>
      <c r="E171" s="188" t="s">
        <v>895</v>
      </c>
      <c r="F171" s="189" t="s">
        <v>896</v>
      </c>
      <c r="G171" s="190" t="s">
        <v>175</v>
      </c>
      <c r="H171" s="191">
        <v>6</v>
      </c>
      <c r="I171" s="192"/>
      <c r="J171" s="193">
        <f>ROUND(I171*H171,2)</f>
        <v>0</v>
      </c>
      <c r="K171" s="194"/>
      <c r="L171" s="39"/>
      <c r="M171" s="195" t="s">
        <v>1</v>
      </c>
      <c r="N171" s="196" t="s">
        <v>43</v>
      </c>
      <c r="O171" s="71"/>
      <c r="P171" s="197">
        <f>O171*H171</f>
        <v>0</v>
      </c>
      <c r="Q171" s="197">
        <v>6.9999999999999999E-4</v>
      </c>
      <c r="R171" s="197">
        <f>Q171*H171</f>
        <v>4.1999999999999997E-3</v>
      </c>
      <c r="S171" s="197">
        <v>0</v>
      </c>
      <c r="T171" s="198">
        <f>S171*H171</f>
        <v>0</v>
      </c>
      <c r="U171" s="34"/>
      <c r="V171" s="34"/>
      <c r="W171" s="34"/>
      <c r="X171" s="34"/>
      <c r="Y171" s="34"/>
      <c r="Z171" s="34"/>
      <c r="AA171" s="34"/>
      <c r="AB171" s="34"/>
      <c r="AC171" s="34"/>
      <c r="AD171" s="34"/>
      <c r="AE171" s="34"/>
      <c r="AR171" s="199" t="s">
        <v>169</v>
      </c>
      <c r="AT171" s="199" t="s">
        <v>165</v>
      </c>
      <c r="AU171" s="199" t="s">
        <v>88</v>
      </c>
      <c r="AY171" s="17" t="s">
        <v>163</v>
      </c>
      <c r="BE171" s="200">
        <f>IF(N171="základní",J171,0)</f>
        <v>0</v>
      </c>
      <c r="BF171" s="200">
        <f>IF(N171="snížená",J171,0)</f>
        <v>0</v>
      </c>
      <c r="BG171" s="200">
        <f>IF(N171="zákl. přenesená",J171,0)</f>
        <v>0</v>
      </c>
      <c r="BH171" s="200">
        <f>IF(N171="sníž. přenesená",J171,0)</f>
        <v>0</v>
      </c>
      <c r="BI171" s="200">
        <f>IF(N171="nulová",J171,0)</f>
        <v>0</v>
      </c>
      <c r="BJ171" s="17" t="s">
        <v>86</v>
      </c>
      <c r="BK171" s="200">
        <f>ROUND(I171*H171,2)</f>
        <v>0</v>
      </c>
      <c r="BL171" s="17" t="s">
        <v>169</v>
      </c>
      <c r="BM171" s="199" t="s">
        <v>1847</v>
      </c>
    </row>
    <row r="172" spans="1:65" s="2" customFormat="1" ht="24.2" customHeight="1">
      <c r="A172" s="34"/>
      <c r="B172" s="35"/>
      <c r="C172" s="187" t="s">
        <v>320</v>
      </c>
      <c r="D172" s="187" t="s">
        <v>165</v>
      </c>
      <c r="E172" s="188" t="s">
        <v>1848</v>
      </c>
      <c r="F172" s="189" t="s">
        <v>1849</v>
      </c>
      <c r="G172" s="190" t="s">
        <v>537</v>
      </c>
      <c r="H172" s="239"/>
      <c r="I172" s="192"/>
      <c r="J172" s="193">
        <f>ROUND(I172*H172,2)</f>
        <v>0</v>
      </c>
      <c r="K172" s="194"/>
      <c r="L172" s="39"/>
      <c r="M172" s="195" t="s">
        <v>1</v>
      </c>
      <c r="N172" s="196" t="s">
        <v>43</v>
      </c>
      <c r="O172" s="71"/>
      <c r="P172" s="197">
        <f>O172*H172</f>
        <v>0</v>
      </c>
      <c r="Q172" s="197">
        <v>0</v>
      </c>
      <c r="R172" s="197">
        <f>Q172*H172</f>
        <v>0</v>
      </c>
      <c r="S172" s="197">
        <v>0</v>
      </c>
      <c r="T172" s="198">
        <f>S172*H172</f>
        <v>0</v>
      </c>
      <c r="U172" s="34"/>
      <c r="V172" s="34"/>
      <c r="W172" s="34"/>
      <c r="X172" s="34"/>
      <c r="Y172" s="34"/>
      <c r="Z172" s="34"/>
      <c r="AA172" s="34"/>
      <c r="AB172" s="34"/>
      <c r="AC172" s="34"/>
      <c r="AD172" s="34"/>
      <c r="AE172" s="34"/>
      <c r="AR172" s="199" t="s">
        <v>256</v>
      </c>
      <c r="AT172" s="199" t="s">
        <v>165</v>
      </c>
      <c r="AU172" s="199" t="s">
        <v>88</v>
      </c>
      <c r="AY172" s="17" t="s">
        <v>163</v>
      </c>
      <c r="BE172" s="200">
        <f>IF(N172="základní",J172,0)</f>
        <v>0</v>
      </c>
      <c r="BF172" s="200">
        <f>IF(N172="snížená",J172,0)</f>
        <v>0</v>
      </c>
      <c r="BG172" s="200">
        <f>IF(N172="zákl. přenesená",J172,0)</f>
        <v>0</v>
      </c>
      <c r="BH172" s="200">
        <f>IF(N172="sníž. přenesená",J172,0)</f>
        <v>0</v>
      </c>
      <c r="BI172" s="200">
        <f>IF(N172="nulová",J172,0)</f>
        <v>0</v>
      </c>
      <c r="BJ172" s="17" t="s">
        <v>86</v>
      </c>
      <c r="BK172" s="200">
        <f>ROUND(I172*H172,2)</f>
        <v>0</v>
      </c>
      <c r="BL172" s="17" t="s">
        <v>256</v>
      </c>
      <c r="BM172" s="199" t="s">
        <v>1850</v>
      </c>
    </row>
    <row r="173" spans="1:65" s="12" customFormat="1" ht="22.9" customHeight="1">
      <c r="B173" s="171"/>
      <c r="C173" s="172"/>
      <c r="D173" s="173" t="s">
        <v>77</v>
      </c>
      <c r="E173" s="185" t="s">
        <v>902</v>
      </c>
      <c r="F173" s="185" t="s">
        <v>903</v>
      </c>
      <c r="G173" s="172"/>
      <c r="H173" s="172"/>
      <c r="I173" s="175"/>
      <c r="J173" s="186">
        <f>BK173</f>
        <v>0</v>
      </c>
      <c r="K173" s="172"/>
      <c r="L173" s="177"/>
      <c r="M173" s="178"/>
      <c r="N173" s="179"/>
      <c r="O173" s="179"/>
      <c r="P173" s="180">
        <f>SUM(P174:P181)</f>
        <v>0</v>
      </c>
      <c r="Q173" s="179"/>
      <c r="R173" s="180">
        <f>SUM(R174:R181)</f>
        <v>0.40127999999999997</v>
      </c>
      <c r="S173" s="179"/>
      <c r="T173" s="181">
        <f>SUM(T174:T181)</f>
        <v>1.4279999999999999</v>
      </c>
      <c r="AR173" s="182" t="s">
        <v>88</v>
      </c>
      <c r="AT173" s="183" t="s">
        <v>77</v>
      </c>
      <c r="AU173" s="183" t="s">
        <v>86</v>
      </c>
      <c r="AY173" s="182" t="s">
        <v>163</v>
      </c>
      <c r="BK173" s="184">
        <f>SUM(BK174:BK181)</f>
        <v>0</v>
      </c>
    </row>
    <row r="174" spans="1:65" s="2" customFormat="1" ht="16.5" customHeight="1">
      <c r="A174" s="34"/>
      <c r="B174" s="35"/>
      <c r="C174" s="187" t="s">
        <v>324</v>
      </c>
      <c r="D174" s="187" t="s">
        <v>165</v>
      </c>
      <c r="E174" s="188" t="s">
        <v>905</v>
      </c>
      <c r="F174" s="189" t="s">
        <v>906</v>
      </c>
      <c r="G174" s="190" t="s">
        <v>175</v>
      </c>
      <c r="H174" s="191">
        <v>6</v>
      </c>
      <c r="I174" s="192"/>
      <c r="J174" s="193">
        <f>ROUND(I174*H174,2)</f>
        <v>0</v>
      </c>
      <c r="K174" s="194"/>
      <c r="L174" s="39"/>
      <c r="M174" s="195" t="s">
        <v>1</v>
      </c>
      <c r="N174" s="196" t="s">
        <v>43</v>
      </c>
      <c r="O174" s="71"/>
      <c r="P174" s="197">
        <f>O174*H174</f>
        <v>0</v>
      </c>
      <c r="Q174" s="197">
        <v>0</v>
      </c>
      <c r="R174" s="197">
        <f>Q174*H174</f>
        <v>0</v>
      </c>
      <c r="S174" s="197">
        <v>0.23799999999999999</v>
      </c>
      <c r="T174" s="198">
        <f>S174*H174</f>
        <v>1.4279999999999999</v>
      </c>
      <c r="U174" s="34"/>
      <c r="V174" s="34"/>
      <c r="W174" s="34"/>
      <c r="X174" s="34"/>
      <c r="Y174" s="34"/>
      <c r="Z174" s="34"/>
      <c r="AA174" s="34"/>
      <c r="AB174" s="34"/>
      <c r="AC174" s="34"/>
      <c r="AD174" s="34"/>
      <c r="AE174" s="34"/>
      <c r="AR174" s="199" t="s">
        <v>256</v>
      </c>
      <c r="AT174" s="199" t="s">
        <v>165</v>
      </c>
      <c r="AU174" s="199" t="s">
        <v>88</v>
      </c>
      <c r="AY174" s="17" t="s">
        <v>163</v>
      </c>
      <c r="BE174" s="200">
        <f>IF(N174="základní",J174,0)</f>
        <v>0</v>
      </c>
      <c r="BF174" s="200">
        <f>IF(N174="snížená",J174,0)</f>
        <v>0</v>
      </c>
      <c r="BG174" s="200">
        <f>IF(N174="zákl. přenesená",J174,0)</f>
        <v>0</v>
      </c>
      <c r="BH174" s="200">
        <f>IF(N174="sníž. přenesená",J174,0)</f>
        <v>0</v>
      </c>
      <c r="BI174" s="200">
        <f>IF(N174="nulová",J174,0)</f>
        <v>0</v>
      </c>
      <c r="BJ174" s="17" t="s">
        <v>86</v>
      </c>
      <c r="BK174" s="200">
        <f>ROUND(I174*H174,2)</f>
        <v>0</v>
      </c>
      <c r="BL174" s="17" t="s">
        <v>256</v>
      </c>
      <c r="BM174" s="199" t="s">
        <v>1851</v>
      </c>
    </row>
    <row r="175" spans="1:65" s="2" customFormat="1" ht="37.9" customHeight="1">
      <c r="A175" s="34"/>
      <c r="B175" s="35"/>
      <c r="C175" s="187" t="s">
        <v>329</v>
      </c>
      <c r="D175" s="187" t="s">
        <v>165</v>
      </c>
      <c r="E175" s="188" t="s">
        <v>921</v>
      </c>
      <c r="F175" s="189" t="s">
        <v>922</v>
      </c>
      <c r="G175" s="190" t="s">
        <v>175</v>
      </c>
      <c r="H175" s="191">
        <v>6</v>
      </c>
      <c r="I175" s="192"/>
      <c r="J175" s="193">
        <f>ROUND(I175*H175,2)</f>
        <v>0</v>
      </c>
      <c r="K175" s="194"/>
      <c r="L175" s="39"/>
      <c r="M175" s="195" t="s">
        <v>1</v>
      </c>
      <c r="N175" s="196" t="s">
        <v>43</v>
      </c>
      <c r="O175" s="71"/>
      <c r="P175" s="197">
        <f>O175*H175</f>
        <v>0</v>
      </c>
      <c r="Q175" s="197">
        <v>6.6879999999999995E-2</v>
      </c>
      <c r="R175" s="197">
        <f>Q175*H175</f>
        <v>0.40127999999999997</v>
      </c>
      <c r="S175" s="197">
        <v>0</v>
      </c>
      <c r="T175" s="198">
        <f>S175*H175</f>
        <v>0</v>
      </c>
      <c r="U175" s="34"/>
      <c r="V175" s="34"/>
      <c r="W175" s="34"/>
      <c r="X175" s="34"/>
      <c r="Y175" s="34"/>
      <c r="Z175" s="34"/>
      <c r="AA175" s="34"/>
      <c r="AB175" s="34"/>
      <c r="AC175" s="34"/>
      <c r="AD175" s="34"/>
      <c r="AE175" s="34"/>
      <c r="AR175" s="199" t="s">
        <v>256</v>
      </c>
      <c r="AT175" s="199" t="s">
        <v>165</v>
      </c>
      <c r="AU175" s="199" t="s">
        <v>88</v>
      </c>
      <c r="AY175" s="17" t="s">
        <v>163</v>
      </c>
      <c r="BE175" s="200">
        <f>IF(N175="základní",J175,0)</f>
        <v>0</v>
      </c>
      <c r="BF175" s="200">
        <f>IF(N175="snížená",J175,0)</f>
        <v>0</v>
      </c>
      <c r="BG175" s="200">
        <f>IF(N175="zákl. přenesená",J175,0)</f>
        <v>0</v>
      </c>
      <c r="BH175" s="200">
        <f>IF(N175="sníž. přenesená",J175,0)</f>
        <v>0</v>
      </c>
      <c r="BI175" s="200">
        <f>IF(N175="nulová",J175,0)</f>
        <v>0</v>
      </c>
      <c r="BJ175" s="17" t="s">
        <v>86</v>
      </c>
      <c r="BK175" s="200">
        <f>ROUND(I175*H175,2)</f>
        <v>0</v>
      </c>
      <c r="BL175" s="17" t="s">
        <v>256</v>
      </c>
      <c r="BM175" s="199" t="s">
        <v>1852</v>
      </c>
    </row>
    <row r="176" spans="1:65" s="13" customFormat="1" ht="11.25">
      <c r="B176" s="201"/>
      <c r="C176" s="202"/>
      <c r="D176" s="203" t="s">
        <v>171</v>
      </c>
      <c r="E176" s="204" t="s">
        <v>1</v>
      </c>
      <c r="F176" s="205" t="s">
        <v>1853</v>
      </c>
      <c r="G176" s="202"/>
      <c r="H176" s="206">
        <v>5</v>
      </c>
      <c r="I176" s="207"/>
      <c r="J176" s="202"/>
      <c r="K176" s="202"/>
      <c r="L176" s="208"/>
      <c r="M176" s="209"/>
      <c r="N176" s="210"/>
      <c r="O176" s="210"/>
      <c r="P176" s="210"/>
      <c r="Q176" s="210"/>
      <c r="R176" s="210"/>
      <c r="S176" s="210"/>
      <c r="T176" s="211"/>
      <c r="AT176" s="212" t="s">
        <v>171</v>
      </c>
      <c r="AU176" s="212" t="s">
        <v>88</v>
      </c>
      <c r="AV176" s="13" t="s">
        <v>88</v>
      </c>
      <c r="AW176" s="13" t="s">
        <v>34</v>
      </c>
      <c r="AX176" s="13" t="s">
        <v>78</v>
      </c>
      <c r="AY176" s="212" t="s">
        <v>163</v>
      </c>
    </row>
    <row r="177" spans="1:65" s="13" customFormat="1" ht="11.25">
      <c r="B177" s="201"/>
      <c r="C177" s="202"/>
      <c r="D177" s="203" t="s">
        <v>171</v>
      </c>
      <c r="E177" s="204" t="s">
        <v>1</v>
      </c>
      <c r="F177" s="205" t="s">
        <v>1854</v>
      </c>
      <c r="G177" s="202"/>
      <c r="H177" s="206">
        <v>1</v>
      </c>
      <c r="I177" s="207"/>
      <c r="J177" s="202"/>
      <c r="K177" s="202"/>
      <c r="L177" s="208"/>
      <c r="M177" s="209"/>
      <c r="N177" s="210"/>
      <c r="O177" s="210"/>
      <c r="P177" s="210"/>
      <c r="Q177" s="210"/>
      <c r="R177" s="210"/>
      <c r="S177" s="210"/>
      <c r="T177" s="211"/>
      <c r="AT177" s="212" t="s">
        <v>171</v>
      </c>
      <c r="AU177" s="212" t="s">
        <v>88</v>
      </c>
      <c r="AV177" s="13" t="s">
        <v>88</v>
      </c>
      <c r="AW177" s="13" t="s">
        <v>34</v>
      </c>
      <c r="AX177" s="13" t="s">
        <v>78</v>
      </c>
      <c r="AY177" s="212" t="s">
        <v>163</v>
      </c>
    </row>
    <row r="178" spans="1:65" s="14" customFormat="1" ht="11.25">
      <c r="B178" s="228"/>
      <c r="C178" s="229"/>
      <c r="D178" s="203" t="s">
        <v>171</v>
      </c>
      <c r="E178" s="230" t="s">
        <v>1</v>
      </c>
      <c r="F178" s="231" t="s">
        <v>209</v>
      </c>
      <c r="G178" s="229"/>
      <c r="H178" s="232">
        <v>6</v>
      </c>
      <c r="I178" s="233"/>
      <c r="J178" s="229"/>
      <c r="K178" s="229"/>
      <c r="L178" s="234"/>
      <c r="M178" s="235"/>
      <c r="N178" s="236"/>
      <c r="O178" s="236"/>
      <c r="P178" s="236"/>
      <c r="Q178" s="236"/>
      <c r="R178" s="236"/>
      <c r="S178" s="236"/>
      <c r="T178" s="237"/>
      <c r="AT178" s="238" t="s">
        <v>171</v>
      </c>
      <c r="AU178" s="238" t="s">
        <v>88</v>
      </c>
      <c r="AV178" s="14" t="s">
        <v>169</v>
      </c>
      <c r="AW178" s="14" t="s">
        <v>34</v>
      </c>
      <c r="AX178" s="14" t="s">
        <v>86</v>
      </c>
      <c r="AY178" s="238" t="s">
        <v>163</v>
      </c>
    </row>
    <row r="179" spans="1:65" s="2" customFormat="1" ht="16.5" customHeight="1">
      <c r="A179" s="34"/>
      <c r="B179" s="35"/>
      <c r="C179" s="187" t="s">
        <v>338</v>
      </c>
      <c r="D179" s="187" t="s">
        <v>165</v>
      </c>
      <c r="E179" s="188" t="s">
        <v>929</v>
      </c>
      <c r="F179" s="189" t="s">
        <v>930</v>
      </c>
      <c r="G179" s="190" t="s">
        <v>175</v>
      </c>
      <c r="H179" s="191">
        <v>6</v>
      </c>
      <c r="I179" s="192"/>
      <c r="J179" s="193">
        <f>ROUND(I179*H179,2)</f>
        <v>0</v>
      </c>
      <c r="K179" s="194"/>
      <c r="L179" s="39"/>
      <c r="M179" s="195" t="s">
        <v>1</v>
      </c>
      <c r="N179" s="196" t="s">
        <v>43</v>
      </c>
      <c r="O179" s="71"/>
      <c r="P179" s="197">
        <f>O179*H179</f>
        <v>0</v>
      </c>
      <c r="Q179" s="197">
        <v>0</v>
      </c>
      <c r="R179" s="197">
        <f>Q179*H179</f>
        <v>0</v>
      </c>
      <c r="S179" s="197">
        <v>0</v>
      </c>
      <c r="T179" s="198">
        <f>S179*H179</f>
        <v>0</v>
      </c>
      <c r="U179" s="34"/>
      <c r="V179" s="34"/>
      <c r="W179" s="34"/>
      <c r="X179" s="34"/>
      <c r="Y179" s="34"/>
      <c r="Z179" s="34"/>
      <c r="AA179" s="34"/>
      <c r="AB179" s="34"/>
      <c r="AC179" s="34"/>
      <c r="AD179" s="34"/>
      <c r="AE179" s="34"/>
      <c r="AR179" s="199" t="s">
        <v>169</v>
      </c>
      <c r="AT179" s="199" t="s">
        <v>165</v>
      </c>
      <c r="AU179" s="199" t="s">
        <v>88</v>
      </c>
      <c r="AY179" s="17" t="s">
        <v>163</v>
      </c>
      <c r="BE179" s="200">
        <f>IF(N179="základní",J179,0)</f>
        <v>0</v>
      </c>
      <c r="BF179" s="200">
        <f>IF(N179="snížená",J179,0)</f>
        <v>0</v>
      </c>
      <c r="BG179" s="200">
        <f>IF(N179="zákl. přenesená",J179,0)</f>
        <v>0</v>
      </c>
      <c r="BH179" s="200">
        <f>IF(N179="sníž. přenesená",J179,0)</f>
        <v>0</v>
      </c>
      <c r="BI179" s="200">
        <f>IF(N179="nulová",J179,0)</f>
        <v>0</v>
      </c>
      <c r="BJ179" s="17" t="s">
        <v>86</v>
      </c>
      <c r="BK179" s="200">
        <f>ROUND(I179*H179,2)</f>
        <v>0</v>
      </c>
      <c r="BL179" s="17" t="s">
        <v>169</v>
      </c>
      <c r="BM179" s="199" t="s">
        <v>1855</v>
      </c>
    </row>
    <row r="180" spans="1:65" s="2" customFormat="1" ht="24.2" customHeight="1">
      <c r="A180" s="34"/>
      <c r="B180" s="35"/>
      <c r="C180" s="187" t="s">
        <v>343</v>
      </c>
      <c r="D180" s="187" t="s">
        <v>165</v>
      </c>
      <c r="E180" s="188" t="s">
        <v>933</v>
      </c>
      <c r="F180" s="189" t="s">
        <v>934</v>
      </c>
      <c r="G180" s="190" t="s">
        <v>477</v>
      </c>
      <c r="H180" s="191">
        <v>1.4279999999999999</v>
      </c>
      <c r="I180" s="192"/>
      <c r="J180" s="193">
        <f>ROUND(I180*H180,2)</f>
        <v>0</v>
      </c>
      <c r="K180" s="194"/>
      <c r="L180" s="39"/>
      <c r="M180" s="195" t="s">
        <v>1</v>
      </c>
      <c r="N180" s="196" t="s">
        <v>43</v>
      </c>
      <c r="O180" s="71"/>
      <c r="P180" s="197">
        <f>O180*H180</f>
        <v>0</v>
      </c>
      <c r="Q180" s="197">
        <v>0</v>
      </c>
      <c r="R180" s="197">
        <f>Q180*H180</f>
        <v>0</v>
      </c>
      <c r="S180" s="197">
        <v>0</v>
      </c>
      <c r="T180" s="198">
        <f>S180*H180</f>
        <v>0</v>
      </c>
      <c r="U180" s="34"/>
      <c r="V180" s="34"/>
      <c r="W180" s="34"/>
      <c r="X180" s="34"/>
      <c r="Y180" s="34"/>
      <c r="Z180" s="34"/>
      <c r="AA180" s="34"/>
      <c r="AB180" s="34"/>
      <c r="AC180" s="34"/>
      <c r="AD180" s="34"/>
      <c r="AE180" s="34"/>
      <c r="AR180" s="199" t="s">
        <v>256</v>
      </c>
      <c r="AT180" s="199" t="s">
        <v>165</v>
      </c>
      <c r="AU180" s="199" t="s">
        <v>88</v>
      </c>
      <c r="AY180" s="17" t="s">
        <v>163</v>
      </c>
      <c r="BE180" s="200">
        <f>IF(N180="základní",J180,0)</f>
        <v>0</v>
      </c>
      <c r="BF180" s="200">
        <f>IF(N180="snížená",J180,0)</f>
        <v>0</v>
      </c>
      <c r="BG180" s="200">
        <f>IF(N180="zákl. přenesená",J180,0)</f>
        <v>0</v>
      </c>
      <c r="BH180" s="200">
        <f>IF(N180="sníž. přenesená",J180,0)</f>
        <v>0</v>
      </c>
      <c r="BI180" s="200">
        <f>IF(N180="nulová",J180,0)</f>
        <v>0</v>
      </c>
      <c r="BJ180" s="17" t="s">
        <v>86</v>
      </c>
      <c r="BK180" s="200">
        <f>ROUND(I180*H180,2)</f>
        <v>0</v>
      </c>
      <c r="BL180" s="17" t="s">
        <v>256</v>
      </c>
      <c r="BM180" s="199" t="s">
        <v>1856</v>
      </c>
    </row>
    <row r="181" spans="1:65" s="2" customFormat="1" ht="24.2" customHeight="1">
      <c r="A181" s="34"/>
      <c r="B181" s="35"/>
      <c r="C181" s="187" t="s">
        <v>348</v>
      </c>
      <c r="D181" s="187" t="s">
        <v>165</v>
      </c>
      <c r="E181" s="188" t="s">
        <v>1857</v>
      </c>
      <c r="F181" s="189" t="s">
        <v>1858</v>
      </c>
      <c r="G181" s="190" t="s">
        <v>537</v>
      </c>
      <c r="H181" s="239"/>
      <c r="I181" s="192"/>
      <c r="J181" s="193">
        <f>ROUND(I181*H181,2)</f>
        <v>0</v>
      </c>
      <c r="K181" s="194"/>
      <c r="L181" s="39"/>
      <c r="M181" s="195" t="s">
        <v>1</v>
      </c>
      <c r="N181" s="196" t="s">
        <v>43</v>
      </c>
      <c r="O181" s="71"/>
      <c r="P181" s="197">
        <f>O181*H181</f>
        <v>0</v>
      </c>
      <c r="Q181" s="197">
        <v>0</v>
      </c>
      <c r="R181" s="197">
        <f>Q181*H181</f>
        <v>0</v>
      </c>
      <c r="S181" s="197">
        <v>0</v>
      </c>
      <c r="T181" s="198">
        <f>S181*H181</f>
        <v>0</v>
      </c>
      <c r="U181" s="34"/>
      <c r="V181" s="34"/>
      <c r="W181" s="34"/>
      <c r="X181" s="34"/>
      <c r="Y181" s="34"/>
      <c r="Z181" s="34"/>
      <c r="AA181" s="34"/>
      <c r="AB181" s="34"/>
      <c r="AC181" s="34"/>
      <c r="AD181" s="34"/>
      <c r="AE181" s="34"/>
      <c r="AR181" s="199" t="s">
        <v>256</v>
      </c>
      <c r="AT181" s="199" t="s">
        <v>165</v>
      </c>
      <c r="AU181" s="199" t="s">
        <v>88</v>
      </c>
      <c r="AY181" s="17" t="s">
        <v>163</v>
      </c>
      <c r="BE181" s="200">
        <f>IF(N181="základní",J181,0)</f>
        <v>0</v>
      </c>
      <c r="BF181" s="200">
        <f>IF(N181="snížená",J181,0)</f>
        <v>0</v>
      </c>
      <c r="BG181" s="200">
        <f>IF(N181="zákl. přenesená",J181,0)</f>
        <v>0</v>
      </c>
      <c r="BH181" s="200">
        <f>IF(N181="sníž. přenesená",J181,0)</f>
        <v>0</v>
      </c>
      <c r="BI181" s="200">
        <f>IF(N181="nulová",J181,0)</f>
        <v>0</v>
      </c>
      <c r="BJ181" s="17" t="s">
        <v>86</v>
      </c>
      <c r="BK181" s="200">
        <f>ROUND(I181*H181,2)</f>
        <v>0</v>
      </c>
      <c r="BL181" s="17" t="s">
        <v>256</v>
      </c>
      <c r="BM181" s="199" t="s">
        <v>1859</v>
      </c>
    </row>
    <row r="182" spans="1:65" s="12" customFormat="1" ht="22.9" customHeight="1">
      <c r="B182" s="171"/>
      <c r="C182" s="172"/>
      <c r="D182" s="173" t="s">
        <v>77</v>
      </c>
      <c r="E182" s="185" t="s">
        <v>958</v>
      </c>
      <c r="F182" s="185" t="s">
        <v>959</v>
      </c>
      <c r="G182" s="172"/>
      <c r="H182" s="172"/>
      <c r="I182" s="175"/>
      <c r="J182" s="186">
        <f>BK182</f>
        <v>0</v>
      </c>
      <c r="K182" s="172"/>
      <c r="L182" s="177"/>
      <c r="M182" s="178"/>
      <c r="N182" s="179"/>
      <c r="O182" s="179"/>
      <c r="P182" s="180">
        <f>SUM(P183:P194)</f>
        <v>0</v>
      </c>
      <c r="Q182" s="179"/>
      <c r="R182" s="180">
        <f>SUM(R183:R194)</f>
        <v>1.629</v>
      </c>
      <c r="S182" s="179"/>
      <c r="T182" s="181">
        <f>SUM(T183:T194)</f>
        <v>0</v>
      </c>
      <c r="AR182" s="182" t="s">
        <v>88</v>
      </c>
      <c r="AT182" s="183" t="s">
        <v>77</v>
      </c>
      <c r="AU182" s="183" t="s">
        <v>86</v>
      </c>
      <c r="AY182" s="182" t="s">
        <v>163</v>
      </c>
      <c r="BK182" s="184">
        <f>SUM(BK183:BK194)</f>
        <v>0</v>
      </c>
    </row>
    <row r="183" spans="1:65" s="2" customFormat="1" ht="24.2" customHeight="1">
      <c r="A183" s="34"/>
      <c r="B183" s="35"/>
      <c r="C183" s="187" t="s">
        <v>352</v>
      </c>
      <c r="D183" s="187" t="s">
        <v>165</v>
      </c>
      <c r="E183" s="188" t="s">
        <v>1860</v>
      </c>
      <c r="F183" s="189" t="s">
        <v>1861</v>
      </c>
      <c r="G183" s="190" t="s">
        <v>168</v>
      </c>
      <c r="H183" s="191">
        <v>40</v>
      </c>
      <c r="I183" s="192"/>
      <c r="J183" s="193">
        <f>ROUND(I183*H183,2)</f>
        <v>0</v>
      </c>
      <c r="K183" s="194"/>
      <c r="L183" s="39"/>
      <c r="M183" s="195" t="s">
        <v>1</v>
      </c>
      <c r="N183" s="196" t="s">
        <v>43</v>
      </c>
      <c r="O183" s="71"/>
      <c r="P183" s="197">
        <f>O183*H183</f>
        <v>0</v>
      </c>
      <c r="Q183" s="197">
        <v>1.379E-2</v>
      </c>
      <c r="R183" s="197">
        <f>Q183*H183</f>
        <v>0.55159999999999998</v>
      </c>
      <c r="S183" s="197">
        <v>0</v>
      </c>
      <c r="T183" s="198">
        <f>S183*H183</f>
        <v>0</v>
      </c>
      <c r="U183" s="34"/>
      <c r="V183" s="34"/>
      <c r="W183" s="34"/>
      <c r="X183" s="34"/>
      <c r="Y183" s="34"/>
      <c r="Z183" s="34"/>
      <c r="AA183" s="34"/>
      <c r="AB183" s="34"/>
      <c r="AC183" s="34"/>
      <c r="AD183" s="34"/>
      <c r="AE183" s="34"/>
      <c r="AR183" s="199" t="s">
        <v>256</v>
      </c>
      <c r="AT183" s="199" t="s">
        <v>165</v>
      </c>
      <c r="AU183" s="199" t="s">
        <v>88</v>
      </c>
      <c r="AY183" s="17" t="s">
        <v>163</v>
      </c>
      <c r="BE183" s="200">
        <f>IF(N183="základní",J183,0)</f>
        <v>0</v>
      </c>
      <c r="BF183" s="200">
        <f>IF(N183="snížená",J183,0)</f>
        <v>0</v>
      </c>
      <c r="BG183" s="200">
        <f>IF(N183="zákl. přenesená",J183,0)</f>
        <v>0</v>
      </c>
      <c r="BH183" s="200">
        <f>IF(N183="sníž. přenesená",J183,0)</f>
        <v>0</v>
      </c>
      <c r="BI183" s="200">
        <f>IF(N183="nulová",J183,0)</f>
        <v>0</v>
      </c>
      <c r="BJ183" s="17" t="s">
        <v>86</v>
      </c>
      <c r="BK183" s="200">
        <f>ROUND(I183*H183,2)</f>
        <v>0</v>
      </c>
      <c r="BL183" s="17" t="s">
        <v>256</v>
      </c>
      <c r="BM183" s="199" t="s">
        <v>1862</v>
      </c>
    </row>
    <row r="184" spans="1:65" s="13" customFormat="1" ht="11.25">
      <c r="B184" s="201"/>
      <c r="C184" s="202"/>
      <c r="D184" s="203" t="s">
        <v>171</v>
      </c>
      <c r="E184" s="204" t="s">
        <v>1</v>
      </c>
      <c r="F184" s="205" t="s">
        <v>1863</v>
      </c>
      <c r="G184" s="202"/>
      <c r="H184" s="206">
        <v>40</v>
      </c>
      <c r="I184" s="207"/>
      <c r="J184" s="202"/>
      <c r="K184" s="202"/>
      <c r="L184" s="208"/>
      <c r="M184" s="209"/>
      <c r="N184" s="210"/>
      <c r="O184" s="210"/>
      <c r="P184" s="210"/>
      <c r="Q184" s="210"/>
      <c r="R184" s="210"/>
      <c r="S184" s="210"/>
      <c r="T184" s="211"/>
      <c r="AT184" s="212" t="s">
        <v>171</v>
      </c>
      <c r="AU184" s="212" t="s">
        <v>88</v>
      </c>
      <c r="AV184" s="13" t="s">
        <v>88</v>
      </c>
      <c r="AW184" s="13" t="s">
        <v>34</v>
      </c>
      <c r="AX184" s="13" t="s">
        <v>86</v>
      </c>
      <c r="AY184" s="212" t="s">
        <v>163</v>
      </c>
    </row>
    <row r="185" spans="1:65" s="2" customFormat="1" ht="16.5" customHeight="1">
      <c r="A185" s="34"/>
      <c r="B185" s="35"/>
      <c r="C185" s="187" t="s">
        <v>356</v>
      </c>
      <c r="D185" s="187" t="s">
        <v>165</v>
      </c>
      <c r="E185" s="188" t="s">
        <v>1864</v>
      </c>
      <c r="F185" s="189" t="s">
        <v>1865</v>
      </c>
      <c r="G185" s="190" t="s">
        <v>259</v>
      </c>
      <c r="H185" s="191">
        <v>32</v>
      </c>
      <c r="I185" s="192"/>
      <c r="J185" s="193">
        <f>ROUND(I185*H185,2)</f>
        <v>0</v>
      </c>
      <c r="K185" s="194"/>
      <c r="L185" s="39"/>
      <c r="M185" s="195" t="s">
        <v>1</v>
      </c>
      <c r="N185" s="196" t="s">
        <v>43</v>
      </c>
      <c r="O185" s="71"/>
      <c r="P185" s="197">
        <f>O185*H185</f>
        <v>0</v>
      </c>
      <c r="Q185" s="197">
        <v>4.3800000000000002E-3</v>
      </c>
      <c r="R185" s="197">
        <f>Q185*H185</f>
        <v>0.14016000000000001</v>
      </c>
      <c r="S185" s="197">
        <v>0</v>
      </c>
      <c r="T185" s="198">
        <f>S185*H185</f>
        <v>0</v>
      </c>
      <c r="U185" s="34"/>
      <c r="V185" s="34"/>
      <c r="W185" s="34"/>
      <c r="X185" s="34"/>
      <c r="Y185" s="34"/>
      <c r="Z185" s="34"/>
      <c r="AA185" s="34"/>
      <c r="AB185" s="34"/>
      <c r="AC185" s="34"/>
      <c r="AD185" s="34"/>
      <c r="AE185" s="34"/>
      <c r="AR185" s="199" t="s">
        <v>256</v>
      </c>
      <c r="AT185" s="199" t="s">
        <v>165</v>
      </c>
      <c r="AU185" s="199" t="s">
        <v>88</v>
      </c>
      <c r="AY185" s="17" t="s">
        <v>163</v>
      </c>
      <c r="BE185" s="200">
        <f>IF(N185="základní",J185,0)</f>
        <v>0</v>
      </c>
      <c r="BF185" s="200">
        <f>IF(N185="snížená",J185,0)</f>
        <v>0</v>
      </c>
      <c r="BG185" s="200">
        <f>IF(N185="zákl. přenesená",J185,0)</f>
        <v>0</v>
      </c>
      <c r="BH185" s="200">
        <f>IF(N185="sníž. přenesená",J185,0)</f>
        <v>0</v>
      </c>
      <c r="BI185" s="200">
        <f>IF(N185="nulová",J185,0)</f>
        <v>0</v>
      </c>
      <c r="BJ185" s="17" t="s">
        <v>86</v>
      </c>
      <c r="BK185" s="200">
        <f>ROUND(I185*H185,2)</f>
        <v>0</v>
      </c>
      <c r="BL185" s="17" t="s">
        <v>256</v>
      </c>
      <c r="BM185" s="199" t="s">
        <v>1866</v>
      </c>
    </row>
    <row r="186" spans="1:65" s="13" customFormat="1" ht="11.25">
      <c r="B186" s="201"/>
      <c r="C186" s="202"/>
      <c r="D186" s="203" t="s">
        <v>171</v>
      </c>
      <c r="E186" s="204" t="s">
        <v>1</v>
      </c>
      <c r="F186" s="205" t="s">
        <v>1867</v>
      </c>
      <c r="G186" s="202"/>
      <c r="H186" s="206">
        <v>32</v>
      </c>
      <c r="I186" s="207"/>
      <c r="J186" s="202"/>
      <c r="K186" s="202"/>
      <c r="L186" s="208"/>
      <c r="M186" s="209"/>
      <c r="N186" s="210"/>
      <c r="O186" s="210"/>
      <c r="P186" s="210"/>
      <c r="Q186" s="210"/>
      <c r="R186" s="210"/>
      <c r="S186" s="210"/>
      <c r="T186" s="211"/>
      <c r="AT186" s="212" t="s">
        <v>171</v>
      </c>
      <c r="AU186" s="212" t="s">
        <v>88</v>
      </c>
      <c r="AV186" s="13" t="s">
        <v>88</v>
      </c>
      <c r="AW186" s="13" t="s">
        <v>34</v>
      </c>
      <c r="AX186" s="13" t="s">
        <v>86</v>
      </c>
      <c r="AY186" s="212" t="s">
        <v>163</v>
      </c>
    </row>
    <row r="187" spans="1:65" s="2" customFormat="1" ht="21.75" customHeight="1">
      <c r="A187" s="34"/>
      <c r="B187" s="35"/>
      <c r="C187" s="187" t="s">
        <v>361</v>
      </c>
      <c r="D187" s="187" t="s">
        <v>165</v>
      </c>
      <c r="E187" s="188" t="s">
        <v>1868</v>
      </c>
      <c r="F187" s="189" t="s">
        <v>1869</v>
      </c>
      <c r="G187" s="190" t="s">
        <v>259</v>
      </c>
      <c r="H187" s="191">
        <v>92.4</v>
      </c>
      <c r="I187" s="192"/>
      <c r="J187" s="193">
        <f>ROUND(I187*H187,2)</f>
        <v>0</v>
      </c>
      <c r="K187" s="194"/>
      <c r="L187" s="39"/>
      <c r="M187" s="195" t="s">
        <v>1</v>
      </c>
      <c r="N187" s="196" t="s">
        <v>43</v>
      </c>
      <c r="O187" s="71"/>
      <c r="P187" s="197">
        <f>O187*H187</f>
        <v>0</v>
      </c>
      <c r="Q187" s="197">
        <v>1.0019999999999999E-2</v>
      </c>
      <c r="R187" s="197">
        <f>Q187*H187</f>
        <v>0.925848</v>
      </c>
      <c r="S187" s="197">
        <v>0</v>
      </c>
      <c r="T187" s="198">
        <f>S187*H187</f>
        <v>0</v>
      </c>
      <c r="U187" s="34"/>
      <c r="V187" s="34"/>
      <c r="W187" s="34"/>
      <c r="X187" s="34"/>
      <c r="Y187" s="34"/>
      <c r="Z187" s="34"/>
      <c r="AA187" s="34"/>
      <c r="AB187" s="34"/>
      <c r="AC187" s="34"/>
      <c r="AD187" s="34"/>
      <c r="AE187" s="34"/>
      <c r="AR187" s="199" t="s">
        <v>256</v>
      </c>
      <c r="AT187" s="199" t="s">
        <v>165</v>
      </c>
      <c r="AU187" s="199" t="s">
        <v>88</v>
      </c>
      <c r="AY187" s="17" t="s">
        <v>163</v>
      </c>
      <c r="BE187" s="200">
        <f>IF(N187="základní",J187,0)</f>
        <v>0</v>
      </c>
      <c r="BF187" s="200">
        <f>IF(N187="snížená",J187,0)</f>
        <v>0</v>
      </c>
      <c r="BG187" s="200">
        <f>IF(N187="zákl. přenesená",J187,0)</f>
        <v>0</v>
      </c>
      <c r="BH187" s="200">
        <f>IF(N187="sníž. přenesená",J187,0)</f>
        <v>0</v>
      </c>
      <c r="BI187" s="200">
        <f>IF(N187="nulová",J187,0)</f>
        <v>0</v>
      </c>
      <c r="BJ187" s="17" t="s">
        <v>86</v>
      </c>
      <c r="BK187" s="200">
        <f>ROUND(I187*H187,2)</f>
        <v>0</v>
      </c>
      <c r="BL187" s="17" t="s">
        <v>256</v>
      </c>
      <c r="BM187" s="199" t="s">
        <v>1870</v>
      </c>
    </row>
    <row r="188" spans="1:65" s="13" customFormat="1" ht="22.5">
      <c r="B188" s="201"/>
      <c r="C188" s="202"/>
      <c r="D188" s="203" t="s">
        <v>171</v>
      </c>
      <c r="E188" s="204" t="s">
        <v>1</v>
      </c>
      <c r="F188" s="205" t="s">
        <v>1871</v>
      </c>
      <c r="G188" s="202"/>
      <c r="H188" s="206">
        <v>28.8</v>
      </c>
      <c r="I188" s="207"/>
      <c r="J188" s="202"/>
      <c r="K188" s="202"/>
      <c r="L188" s="208"/>
      <c r="M188" s="209"/>
      <c r="N188" s="210"/>
      <c r="O188" s="210"/>
      <c r="P188" s="210"/>
      <c r="Q188" s="210"/>
      <c r="R188" s="210"/>
      <c r="S188" s="210"/>
      <c r="T188" s="211"/>
      <c r="AT188" s="212" t="s">
        <v>171</v>
      </c>
      <c r="AU188" s="212" t="s">
        <v>88</v>
      </c>
      <c r="AV188" s="13" t="s">
        <v>88</v>
      </c>
      <c r="AW188" s="13" t="s">
        <v>34</v>
      </c>
      <c r="AX188" s="13" t="s">
        <v>78</v>
      </c>
      <c r="AY188" s="212" t="s">
        <v>163</v>
      </c>
    </row>
    <row r="189" spans="1:65" s="13" customFormat="1" ht="22.5">
      <c r="B189" s="201"/>
      <c r="C189" s="202"/>
      <c r="D189" s="203" t="s">
        <v>171</v>
      </c>
      <c r="E189" s="204" t="s">
        <v>1</v>
      </c>
      <c r="F189" s="205" t="s">
        <v>1872</v>
      </c>
      <c r="G189" s="202"/>
      <c r="H189" s="206">
        <v>43</v>
      </c>
      <c r="I189" s="207"/>
      <c r="J189" s="202"/>
      <c r="K189" s="202"/>
      <c r="L189" s="208"/>
      <c r="M189" s="209"/>
      <c r="N189" s="210"/>
      <c r="O189" s="210"/>
      <c r="P189" s="210"/>
      <c r="Q189" s="210"/>
      <c r="R189" s="210"/>
      <c r="S189" s="210"/>
      <c r="T189" s="211"/>
      <c r="AT189" s="212" t="s">
        <v>171</v>
      </c>
      <c r="AU189" s="212" t="s">
        <v>88</v>
      </c>
      <c r="AV189" s="13" t="s">
        <v>88</v>
      </c>
      <c r="AW189" s="13" t="s">
        <v>34</v>
      </c>
      <c r="AX189" s="13" t="s">
        <v>78</v>
      </c>
      <c r="AY189" s="212" t="s">
        <v>163</v>
      </c>
    </row>
    <row r="190" spans="1:65" s="13" customFormat="1" ht="11.25">
      <c r="B190" s="201"/>
      <c r="C190" s="202"/>
      <c r="D190" s="203" t="s">
        <v>171</v>
      </c>
      <c r="E190" s="204" t="s">
        <v>1</v>
      </c>
      <c r="F190" s="205" t="s">
        <v>1873</v>
      </c>
      <c r="G190" s="202"/>
      <c r="H190" s="206">
        <v>20.6</v>
      </c>
      <c r="I190" s="207"/>
      <c r="J190" s="202"/>
      <c r="K190" s="202"/>
      <c r="L190" s="208"/>
      <c r="M190" s="209"/>
      <c r="N190" s="210"/>
      <c r="O190" s="210"/>
      <c r="P190" s="210"/>
      <c r="Q190" s="210"/>
      <c r="R190" s="210"/>
      <c r="S190" s="210"/>
      <c r="T190" s="211"/>
      <c r="AT190" s="212" t="s">
        <v>171</v>
      </c>
      <c r="AU190" s="212" t="s">
        <v>88</v>
      </c>
      <c r="AV190" s="13" t="s">
        <v>88</v>
      </c>
      <c r="AW190" s="13" t="s">
        <v>34</v>
      </c>
      <c r="AX190" s="13" t="s">
        <v>78</v>
      </c>
      <c r="AY190" s="212" t="s">
        <v>163</v>
      </c>
    </row>
    <row r="191" spans="1:65" s="14" customFormat="1" ht="11.25">
      <c r="B191" s="228"/>
      <c r="C191" s="229"/>
      <c r="D191" s="203" t="s">
        <v>171</v>
      </c>
      <c r="E191" s="230" t="s">
        <v>1</v>
      </c>
      <c r="F191" s="231" t="s">
        <v>209</v>
      </c>
      <c r="G191" s="229"/>
      <c r="H191" s="232">
        <v>92.4</v>
      </c>
      <c r="I191" s="233"/>
      <c r="J191" s="229"/>
      <c r="K191" s="229"/>
      <c r="L191" s="234"/>
      <c r="M191" s="235"/>
      <c r="N191" s="236"/>
      <c r="O191" s="236"/>
      <c r="P191" s="236"/>
      <c r="Q191" s="236"/>
      <c r="R191" s="236"/>
      <c r="S191" s="236"/>
      <c r="T191" s="237"/>
      <c r="AT191" s="238" t="s">
        <v>171</v>
      </c>
      <c r="AU191" s="238" t="s">
        <v>88</v>
      </c>
      <c r="AV191" s="14" t="s">
        <v>169</v>
      </c>
      <c r="AW191" s="14" t="s">
        <v>34</v>
      </c>
      <c r="AX191" s="14" t="s">
        <v>86</v>
      </c>
      <c r="AY191" s="238" t="s">
        <v>163</v>
      </c>
    </row>
    <row r="192" spans="1:65" s="2" customFormat="1" ht="16.5" customHeight="1">
      <c r="A192" s="34"/>
      <c r="B192" s="35"/>
      <c r="C192" s="187" t="s">
        <v>366</v>
      </c>
      <c r="D192" s="187" t="s">
        <v>165</v>
      </c>
      <c r="E192" s="188" t="s">
        <v>989</v>
      </c>
      <c r="F192" s="189" t="s">
        <v>990</v>
      </c>
      <c r="G192" s="190" t="s">
        <v>168</v>
      </c>
      <c r="H192" s="191">
        <v>113.92</v>
      </c>
      <c r="I192" s="192"/>
      <c r="J192" s="193">
        <f>ROUND(I192*H192,2)</f>
        <v>0</v>
      </c>
      <c r="K192" s="194"/>
      <c r="L192" s="39"/>
      <c r="M192" s="195" t="s">
        <v>1</v>
      </c>
      <c r="N192" s="196" t="s">
        <v>43</v>
      </c>
      <c r="O192" s="71"/>
      <c r="P192" s="197">
        <f>O192*H192</f>
        <v>0</v>
      </c>
      <c r="Q192" s="197">
        <v>1E-4</v>
      </c>
      <c r="R192" s="197">
        <f>Q192*H192</f>
        <v>1.1392000000000001E-2</v>
      </c>
      <c r="S192" s="197">
        <v>0</v>
      </c>
      <c r="T192" s="198">
        <f>S192*H192</f>
        <v>0</v>
      </c>
      <c r="U192" s="34"/>
      <c r="V192" s="34"/>
      <c r="W192" s="34"/>
      <c r="X192" s="34"/>
      <c r="Y192" s="34"/>
      <c r="Z192" s="34"/>
      <c r="AA192" s="34"/>
      <c r="AB192" s="34"/>
      <c r="AC192" s="34"/>
      <c r="AD192" s="34"/>
      <c r="AE192" s="34"/>
      <c r="AR192" s="199" t="s">
        <v>256</v>
      </c>
      <c r="AT192" s="199" t="s">
        <v>165</v>
      </c>
      <c r="AU192" s="199" t="s">
        <v>88</v>
      </c>
      <c r="AY192" s="17" t="s">
        <v>163</v>
      </c>
      <c r="BE192" s="200">
        <f>IF(N192="základní",J192,0)</f>
        <v>0</v>
      </c>
      <c r="BF192" s="200">
        <f>IF(N192="snížená",J192,0)</f>
        <v>0</v>
      </c>
      <c r="BG192" s="200">
        <f>IF(N192="zákl. přenesená",J192,0)</f>
        <v>0</v>
      </c>
      <c r="BH192" s="200">
        <f>IF(N192="sníž. přenesená",J192,0)</f>
        <v>0</v>
      </c>
      <c r="BI192" s="200">
        <f>IF(N192="nulová",J192,0)</f>
        <v>0</v>
      </c>
      <c r="BJ192" s="17" t="s">
        <v>86</v>
      </c>
      <c r="BK192" s="200">
        <f>ROUND(I192*H192,2)</f>
        <v>0</v>
      </c>
      <c r="BL192" s="17" t="s">
        <v>256</v>
      </c>
      <c r="BM192" s="199" t="s">
        <v>1874</v>
      </c>
    </row>
    <row r="193" spans="1:65" s="13" customFormat="1" ht="11.25">
      <c r="B193" s="201"/>
      <c r="C193" s="202"/>
      <c r="D193" s="203" t="s">
        <v>171</v>
      </c>
      <c r="E193" s="204" t="s">
        <v>1</v>
      </c>
      <c r="F193" s="205" t="s">
        <v>1875</v>
      </c>
      <c r="G193" s="202"/>
      <c r="H193" s="206">
        <v>113.92</v>
      </c>
      <c r="I193" s="207"/>
      <c r="J193" s="202"/>
      <c r="K193" s="202"/>
      <c r="L193" s="208"/>
      <c r="M193" s="209"/>
      <c r="N193" s="210"/>
      <c r="O193" s="210"/>
      <c r="P193" s="210"/>
      <c r="Q193" s="210"/>
      <c r="R193" s="210"/>
      <c r="S193" s="210"/>
      <c r="T193" s="211"/>
      <c r="AT193" s="212" t="s">
        <v>171</v>
      </c>
      <c r="AU193" s="212" t="s">
        <v>88</v>
      </c>
      <c r="AV193" s="13" t="s">
        <v>88</v>
      </c>
      <c r="AW193" s="13" t="s">
        <v>34</v>
      </c>
      <c r="AX193" s="13" t="s">
        <v>86</v>
      </c>
      <c r="AY193" s="212" t="s">
        <v>163</v>
      </c>
    </row>
    <row r="194" spans="1:65" s="2" customFormat="1" ht="24.2" customHeight="1">
      <c r="A194" s="34"/>
      <c r="B194" s="35"/>
      <c r="C194" s="187" t="s">
        <v>370</v>
      </c>
      <c r="D194" s="187" t="s">
        <v>165</v>
      </c>
      <c r="E194" s="188" t="s">
        <v>1876</v>
      </c>
      <c r="F194" s="189" t="s">
        <v>1877</v>
      </c>
      <c r="G194" s="190" t="s">
        <v>537</v>
      </c>
      <c r="H194" s="239"/>
      <c r="I194" s="192"/>
      <c r="J194" s="193">
        <f>ROUND(I194*H194,2)</f>
        <v>0</v>
      </c>
      <c r="K194" s="194"/>
      <c r="L194" s="39"/>
      <c r="M194" s="195" t="s">
        <v>1</v>
      </c>
      <c r="N194" s="196" t="s">
        <v>43</v>
      </c>
      <c r="O194" s="71"/>
      <c r="P194" s="197">
        <f>O194*H194</f>
        <v>0</v>
      </c>
      <c r="Q194" s="197">
        <v>0</v>
      </c>
      <c r="R194" s="197">
        <f>Q194*H194</f>
        <v>0</v>
      </c>
      <c r="S194" s="197">
        <v>0</v>
      </c>
      <c r="T194" s="198">
        <f>S194*H194</f>
        <v>0</v>
      </c>
      <c r="U194" s="34"/>
      <c r="V194" s="34"/>
      <c r="W194" s="34"/>
      <c r="X194" s="34"/>
      <c r="Y194" s="34"/>
      <c r="Z194" s="34"/>
      <c r="AA194" s="34"/>
      <c r="AB194" s="34"/>
      <c r="AC194" s="34"/>
      <c r="AD194" s="34"/>
      <c r="AE194" s="34"/>
      <c r="AR194" s="199" t="s">
        <v>256</v>
      </c>
      <c r="AT194" s="199" t="s">
        <v>165</v>
      </c>
      <c r="AU194" s="199" t="s">
        <v>88</v>
      </c>
      <c r="AY194" s="17" t="s">
        <v>163</v>
      </c>
      <c r="BE194" s="200">
        <f>IF(N194="základní",J194,0)</f>
        <v>0</v>
      </c>
      <c r="BF194" s="200">
        <f>IF(N194="snížená",J194,0)</f>
        <v>0</v>
      </c>
      <c r="BG194" s="200">
        <f>IF(N194="zákl. přenesená",J194,0)</f>
        <v>0</v>
      </c>
      <c r="BH194" s="200">
        <f>IF(N194="sníž. přenesená",J194,0)</f>
        <v>0</v>
      </c>
      <c r="BI194" s="200">
        <f>IF(N194="nulová",J194,0)</f>
        <v>0</v>
      </c>
      <c r="BJ194" s="17" t="s">
        <v>86</v>
      </c>
      <c r="BK194" s="200">
        <f>ROUND(I194*H194,2)</f>
        <v>0</v>
      </c>
      <c r="BL194" s="17" t="s">
        <v>256</v>
      </c>
      <c r="BM194" s="199" t="s">
        <v>1878</v>
      </c>
    </row>
    <row r="195" spans="1:65" s="12" customFormat="1" ht="22.9" customHeight="1">
      <c r="B195" s="171"/>
      <c r="C195" s="172"/>
      <c r="D195" s="173" t="s">
        <v>77</v>
      </c>
      <c r="E195" s="185" t="s">
        <v>1390</v>
      </c>
      <c r="F195" s="185" t="s">
        <v>1391</v>
      </c>
      <c r="G195" s="172"/>
      <c r="H195" s="172"/>
      <c r="I195" s="175"/>
      <c r="J195" s="186">
        <f>BK195</f>
        <v>0</v>
      </c>
      <c r="K195" s="172"/>
      <c r="L195" s="177"/>
      <c r="M195" s="178"/>
      <c r="N195" s="179"/>
      <c r="O195" s="179"/>
      <c r="P195" s="180">
        <f>SUM(P196:P197)</f>
        <v>0</v>
      </c>
      <c r="Q195" s="179"/>
      <c r="R195" s="180">
        <f>SUM(R196:R197)</f>
        <v>3.3E-3</v>
      </c>
      <c r="S195" s="179"/>
      <c r="T195" s="181">
        <f>SUM(T196:T197)</f>
        <v>0</v>
      </c>
      <c r="AR195" s="182" t="s">
        <v>88</v>
      </c>
      <c r="AT195" s="183" t="s">
        <v>77</v>
      </c>
      <c r="AU195" s="183" t="s">
        <v>86</v>
      </c>
      <c r="AY195" s="182" t="s">
        <v>163</v>
      </c>
      <c r="BK195" s="184">
        <f>SUM(BK196:BK197)</f>
        <v>0</v>
      </c>
    </row>
    <row r="196" spans="1:65" s="2" customFormat="1" ht="16.5" customHeight="1">
      <c r="A196" s="34"/>
      <c r="B196" s="35"/>
      <c r="C196" s="187" t="s">
        <v>374</v>
      </c>
      <c r="D196" s="187" t="s">
        <v>165</v>
      </c>
      <c r="E196" s="188" t="s">
        <v>1393</v>
      </c>
      <c r="F196" s="189" t="s">
        <v>1394</v>
      </c>
      <c r="G196" s="190" t="s">
        <v>168</v>
      </c>
      <c r="H196" s="191">
        <v>5</v>
      </c>
      <c r="I196" s="192"/>
      <c r="J196" s="193">
        <f>ROUND(I196*H196,2)</f>
        <v>0</v>
      </c>
      <c r="K196" s="194"/>
      <c r="L196" s="39"/>
      <c r="M196" s="195" t="s">
        <v>1</v>
      </c>
      <c r="N196" s="196" t="s">
        <v>43</v>
      </c>
      <c r="O196" s="71"/>
      <c r="P196" s="197">
        <f>O196*H196</f>
        <v>0</v>
      </c>
      <c r="Q196" s="197">
        <v>0</v>
      </c>
      <c r="R196" s="197">
        <f>Q196*H196</f>
        <v>0</v>
      </c>
      <c r="S196" s="197">
        <v>0</v>
      </c>
      <c r="T196" s="198">
        <f>S196*H196</f>
        <v>0</v>
      </c>
      <c r="U196" s="34"/>
      <c r="V196" s="34"/>
      <c r="W196" s="34"/>
      <c r="X196" s="34"/>
      <c r="Y196" s="34"/>
      <c r="Z196" s="34"/>
      <c r="AA196" s="34"/>
      <c r="AB196" s="34"/>
      <c r="AC196" s="34"/>
      <c r="AD196" s="34"/>
      <c r="AE196" s="34"/>
      <c r="AR196" s="199" t="s">
        <v>256</v>
      </c>
      <c r="AT196" s="199" t="s">
        <v>165</v>
      </c>
      <c r="AU196" s="199" t="s">
        <v>88</v>
      </c>
      <c r="AY196" s="17" t="s">
        <v>163</v>
      </c>
      <c r="BE196" s="200">
        <f>IF(N196="základní",J196,0)</f>
        <v>0</v>
      </c>
      <c r="BF196" s="200">
        <f>IF(N196="snížená",J196,0)</f>
        <v>0</v>
      </c>
      <c r="BG196" s="200">
        <f>IF(N196="zákl. přenesená",J196,0)</f>
        <v>0</v>
      </c>
      <c r="BH196" s="200">
        <f>IF(N196="sníž. přenesená",J196,0)</f>
        <v>0</v>
      </c>
      <c r="BI196" s="200">
        <f>IF(N196="nulová",J196,0)</f>
        <v>0</v>
      </c>
      <c r="BJ196" s="17" t="s">
        <v>86</v>
      </c>
      <c r="BK196" s="200">
        <f>ROUND(I196*H196,2)</f>
        <v>0</v>
      </c>
      <c r="BL196" s="17" t="s">
        <v>256</v>
      </c>
      <c r="BM196" s="199" t="s">
        <v>1879</v>
      </c>
    </row>
    <row r="197" spans="1:65" s="2" customFormat="1" ht="24.2" customHeight="1">
      <c r="A197" s="34"/>
      <c r="B197" s="35"/>
      <c r="C197" s="187" t="s">
        <v>378</v>
      </c>
      <c r="D197" s="187" t="s">
        <v>165</v>
      </c>
      <c r="E197" s="188" t="s">
        <v>1397</v>
      </c>
      <c r="F197" s="189" t="s">
        <v>1398</v>
      </c>
      <c r="G197" s="190" t="s">
        <v>168</v>
      </c>
      <c r="H197" s="191">
        <v>5</v>
      </c>
      <c r="I197" s="192"/>
      <c r="J197" s="193">
        <f>ROUND(I197*H197,2)</f>
        <v>0</v>
      </c>
      <c r="K197" s="194"/>
      <c r="L197" s="39"/>
      <c r="M197" s="195" t="s">
        <v>1</v>
      </c>
      <c r="N197" s="196" t="s">
        <v>43</v>
      </c>
      <c r="O197" s="71"/>
      <c r="P197" s="197">
        <f>O197*H197</f>
        <v>0</v>
      </c>
      <c r="Q197" s="197">
        <v>6.6E-4</v>
      </c>
      <c r="R197" s="197">
        <f>Q197*H197</f>
        <v>3.3E-3</v>
      </c>
      <c r="S197" s="197">
        <v>0</v>
      </c>
      <c r="T197" s="198">
        <f>S197*H197</f>
        <v>0</v>
      </c>
      <c r="U197" s="34"/>
      <c r="V197" s="34"/>
      <c r="W197" s="34"/>
      <c r="X197" s="34"/>
      <c r="Y197" s="34"/>
      <c r="Z197" s="34"/>
      <c r="AA197" s="34"/>
      <c r="AB197" s="34"/>
      <c r="AC197" s="34"/>
      <c r="AD197" s="34"/>
      <c r="AE197" s="34"/>
      <c r="AR197" s="199" t="s">
        <v>256</v>
      </c>
      <c r="AT197" s="199" t="s">
        <v>165</v>
      </c>
      <c r="AU197" s="199" t="s">
        <v>88</v>
      </c>
      <c r="AY197" s="17" t="s">
        <v>163</v>
      </c>
      <c r="BE197" s="200">
        <f>IF(N197="základní",J197,0)</f>
        <v>0</v>
      </c>
      <c r="BF197" s="200">
        <f>IF(N197="snížená",J197,0)</f>
        <v>0</v>
      </c>
      <c r="BG197" s="200">
        <f>IF(N197="zákl. přenesená",J197,0)</f>
        <v>0</v>
      </c>
      <c r="BH197" s="200">
        <f>IF(N197="sníž. přenesená",J197,0)</f>
        <v>0</v>
      </c>
      <c r="BI197" s="200">
        <f>IF(N197="nulová",J197,0)</f>
        <v>0</v>
      </c>
      <c r="BJ197" s="17" t="s">
        <v>86</v>
      </c>
      <c r="BK197" s="200">
        <f>ROUND(I197*H197,2)</f>
        <v>0</v>
      </c>
      <c r="BL197" s="17" t="s">
        <v>256</v>
      </c>
      <c r="BM197" s="199" t="s">
        <v>1880</v>
      </c>
    </row>
    <row r="198" spans="1:65" s="12" customFormat="1" ht="22.9" customHeight="1">
      <c r="B198" s="171"/>
      <c r="C198" s="172"/>
      <c r="D198" s="173" t="s">
        <v>77</v>
      </c>
      <c r="E198" s="185" t="s">
        <v>1400</v>
      </c>
      <c r="F198" s="185" t="s">
        <v>1401</v>
      </c>
      <c r="G198" s="172"/>
      <c r="H198" s="172"/>
      <c r="I198" s="175"/>
      <c r="J198" s="186">
        <f>BK198</f>
        <v>0</v>
      </c>
      <c r="K198" s="172"/>
      <c r="L198" s="177"/>
      <c r="M198" s="178"/>
      <c r="N198" s="179"/>
      <c r="O198" s="179"/>
      <c r="P198" s="180">
        <f>SUM(P199:P205)</f>
        <v>0</v>
      </c>
      <c r="Q198" s="179"/>
      <c r="R198" s="180">
        <f>SUM(R199:R205)</f>
        <v>0.24761799999999995</v>
      </c>
      <c r="S198" s="179"/>
      <c r="T198" s="181">
        <f>SUM(T199:T205)</f>
        <v>0</v>
      </c>
      <c r="AR198" s="182" t="s">
        <v>88</v>
      </c>
      <c r="AT198" s="183" t="s">
        <v>77</v>
      </c>
      <c r="AU198" s="183" t="s">
        <v>86</v>
      </c>
      <c r="AY198" s="182" t="s">
        <v>163</v>
      </c>
      <c r="BK198" s="184">
        <f>SUM(BK199:BK205)</f>
        <v>0</v>
      </c>
    </row>
    <row r="199" spans="1:65" s="2" customFormat="1" ht="24.2" customHeight="1">
      <c r="A199" s="34"/>
      <c r="B199" s="35"/>
      <c r="C199" s="187" t="s">
        <v>380</v>
      </c>
      <c r="D199" s="187" t="s">
        <v>165</v>
      </c>
      <c r="E199" s="188" t="s">
        <v>1881</v>
      </c>
      <c r="F199" s="189" t="s">
        <v>1404</v>
      </c>
      <c r="G199" s="190" t="s">
        <v>397</v>
      </c>
      <c r="H199" s="191">
        <v>1</v>
      </c>
      <c r="I199" s="192"/>
      <c r="J199" s="193">
        <f>ROUND(I199*H199,2)</f>
        <v>0</v>
      </c>
      <c r="K199" s="194"/>
      <c r="L199" s="39"/>
      <c r="M199" s="195" t="s">
        <v>1</v>
      </c>
      <c r="N199" s="196" t="s">
        <v>43</v>
      </c>
      <c r="O199" s="71"/>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256</v>
      </c>
      <c r="AT199" s="199" t="s">
        <v>165</v>
      </c>
      <c r="AU199" s="199" t="s">
        <v>88</v>
      </c>
      <c r="AY199" s="17" t="s">
        <v>163</v>
      </c>
      <c r="BE199" s="200">
        <f>IF(N199="základní",J199,0)</f>
        <v>0</v>
      </c>
      <c r="BF199" s="200">
        <f>IF(N199="snížená",J199,0)</f>
        <v>0</v>
      </c>
      <c r="BG199" s="200">
        <f>IF(N199="zákl. přenesená",J199,0)</f>
        <v>0</v>
      </c>
      <c r="BH199" s="200">
        <f>IF(N199="sníž. přenesená",J199,0)</f>
        <v>0</v>
      </c>
      <c r="BI199" s="200">
        <f>IF(N199="nulová",J199,0)</f>
        <v>0</v>
      </c>
      <c r="BJ199" s="17" t="s">
        <v>86</v>
      </c>
      <c r="BK199" s="200">
        <f>ROUND(I199*H199,2)</f>
        <v>0</v>
      </c>
      <c r="BL199" s="17" t="s">
        <v>256</v>
      </c>
      <c r="BM199" s="199" t="s">
        <v>1882</v>
      </c>
    </row>
    <row r="200" spans="1:65" s="2" customFormat="1" ht="24.2" customHeight="1">
      <c r="A200" s="34"/>
      <c r="B200" s="35"/>
      <c r="C200" s="187" t="s">
        <v>382</v>
      </c>
      <c r="D200" s="187" t="s">
        <v>165</v>
      </c>
      <c r="E200" s="188" t="s">
        <v>1883</v>
      </c>
      <c r="F200" s="189" t="s">
        <v>1884</v>
      </c>
      <c r="G200" s="190" t="s">
        <v>168</v>
      </c>
      <c r="H200" s="191">
        <v>538.29999999999995</v>
      </c>
      <c r="I200" s="192"/>
      <c r="J200" s="193">
        <f>ROUND(I200*H200,2)</f>
        <v>0</v>
      </c>
      <c r="K200" s="194"/>
      <c r="L200" s="39"/>
      <c r="M200" s="195" t="s">
        <v>1</v>
      </c>
      <c r="N200" s="196" t="s">
        <v>43</v>
      </c>
      <c r="O200" s="71"/>
      <c r="P200" s="197">
        <f>O200*H200</f>
        <v>0</v>
      </c>
      <c r="Q200" s="197">
        <v>0</v>
      </c>
      <c r="R200" s="197">
        <f>Q200*H200</f>
        <v>0</v>
      </c>
      <c r="S200" s="197">
        <v>0</v>
      </c>
      <c r="T200" s="198">
        <f>S200*H200</f>
        <v>0</v>
      </c>
      <c r="U200" s="34"/>
      <c r="V200" s="34"/>
      <c r="W200" s="34"/>
      <c r="X200" s="34"/>
      <c r="Y200" s="34"/>
      <c r="Z200" s="34"/>
      <c r="AA200" s="34"/>
      <c r="AB200" s="34"/>
      <c r="AC200" s="34"/>
      <c r="AD200" s="34"/>
      <c r="AE200" s="34"/>
      <c r="AR200" s="199" t="s">
        <v>256</v>
      </c>
      <c r="AT200" s="199" t="s">
        <v>165</v>
      </c>
      <c r="AU200" s="199" t="s">
        <v>88</v>
      </c>
      <c r="AY200" s="17" t="s">
        <v>163</v>
      </c>
      <c r="BE200" s="200">
        <f>IF(N200="základní",J200,0)</f>
        <v>0</v>
      </c>
      <c r="BF200" s="200">
        <f>IF(N200="snížená",J200,0)</f>
        <v>0</v>
      </c>
      <c r="BG200" s="200">
        <f>IF(N200="zákl. přenesená",J200,0)</f>
        <v>0</v>
      </c>
      <c r="BH200" s="200">
        <f>IF(N200="sníž. přenesená",J200,0)</f>
        <v>0</v>
      </c>
      <c r="BI200" s="200">
        <f>IF(N200="nulová",J200,0)</f>
        <v>0</v>
      </c>
      <c r="BJ200" s="17" t="s">
        <v>86</v>
      </c>
      <c r="BK200" s="200">
        <f>ROUND(I200*H200,2)</f>
        <v>0</v>
      </c>
      <c r="BL200" s="17" t="s">
        <v>256</v>
      </c>
      <c r="BM200" s="199" t="s">
        <v>1885</v>
      </c>
    </row>
    <row r="201" spans="1:65" s="13" customFormat="1" ht="11.25">
      <c r="B201" s="201"/>
      <c r="C201" s="202"/>
      <c r="D201" s="203" t="s">
        <v>171</v>
      </c>
      <c r="E201" s="204" t="s">
        <v>1</v>
      </c>
      <c r="F201" s="205" t="s">
        <v>1886</v>
      </c>
      <c r="G201" s="202"/>
      <c r="H201" s="206">
        <v>172.8</v>
      </c>
      <c r="I201" s="207"/>
      <c r="J201" s="202"/>
      <c r="K201" s="202"/>
      <c r="L201" s="208"/>
      <c r="M201" s="209"/>
      <c r="N201" s="210"/>
      <c r="O201" s="210"/>
      <c r="P201" s="210"/>
      <c r="Q201" s="210"/>
      <c r="R201" s="210"/>
      <c r="S201" s="210"/>
      <c r="T201" s="211"/>
      <c r="AT201" s="212" t="s">
        <v>171</v>
      </c>
      <c r="AU201" s="212" t="s">
        <v>88</v>
      </c>
      <c r="AV201" s="13" t="s">
        <v>88</v>
      </c>
      <c r="AW201" s="13" t="s">
        <v>34</v>
      </c>
      <c r="AX201" s="13" t="s">
        <v>78</v>
      </c>
      <c r="AY201" s="212" t="s">
        <v>163</v>
      </c>
    </row>
    <row r="202" spans="1:65" s="13" customFormat="1" ht="11.25">
      <c r="B202" s="201"/>
      <c r="C202" s="202"/>
      <c r="D202" s="203" t="s">
        <v>171</v>
      </c>
      <c r="E202" s="204" t="s">
        <v>1</v>
      </c>
      <c r="F202" s="205" t="s">
        <v>1887</v>
      </c>
      <c r="G202" s="202"/>
      <c r="H202" s="206">
        <v>365.5</v>
      </c>
      <c r="I202" s="207"/>
      <c r="J202" s="202"/>
      <c r="K202" s="202"/>
      <c r="L202" s="208"/>
      <c r="M202" s="209"/>
      <c r="N202" s="210"/>
      <c r="O202" s="210"/>
      <c r="P202" s="210"/>
      <c r="Q202" s="210"/>
      <c r="R202" s="210"/>
      <c r="S202" s="210"/>
      <c r="T202" s="211"/>
      <c r="AT202" s="212" t="s">
        <v>171</v>
      </c>
      <c r="AU202" s="212" t="s">
        <v>88</v>
      </c>
      <c r="AV202" s="13" t="s">
        <v>88</v>
      </c>
      <c r="AW202" s="13" t="s">
        <v>34</v>
      </c>
      <c r="AX202" s="13" t="s">
        <v>78</v>
      </c>
      <c r="AY202" s="212" t="s">
        <v>163</v>
      </c>
    </row>
    <row r="203" spans="1:65" s="14" customFormat="1" ht="11.25">
      <c r="B203" s="228"/>
      <c r="C203" s="229"/>
      <c r="D203" s="203" t="s">
        <v>171</v>
      </c>
      <c r="E203" s="230" t="s">
        <v>1</v>
      </c>
      <c r="F203" s="231" t="s">
        <v>209</v>
      </c>
      <c r="G203" s="229"/>
      <c r="H203" s="232">
        <v>538.29999999999995</v>
      </c>
      <c r="I203" s="233"/>
      <c r="J203" s="229"/>
      <c r="K203" s="229"/>
      <c r="L203" s="234"/>
      <c r="M203" s="235"/>
      <c r="N203" s="236"/>
      <c r="O203" s="236"/>
      <c r="P203" s="236"/>
      <c r="Q203" s="236"/>
      <c r="R203" s="236"/>
      <c r="S203" s="236"/>
      <c r="T203" s="237"/>
      <c r="AT203" s="238" t="s">
        <v>171</v>
      </c>
      <c r="AU203" s="238" t="s">
        <v>88</v>
      </c>
      <c r="AV203" s="14" t="s">
        <v>169</v>
      </c>
      <c r="AW203" s="14" t="s">
        <v>34</v>
      </c>
      <c r="AX203" s="14" t="s">
        <v>86</v>
      </c>
      <c r="AY203" s="238" t="s">
        <v>163</v>
      </c>
    </row>
    <row r="204" spans="1:65" s="2" customFormat="1" ht="33" customHeight="1">
      <c r="A204" s="34"/>
      <c r="B204" s="35"/>
      <c r="C204" s="187" t="s">
        <v>384</v>
      </c>
      <c r="D204" s="187" t="s">
        <v>165</v>
      </c>
      <c r="E204" s="188" t="s">
        <v>1888</v>
      </c>
      <c r="F204" s="189" t="s">
        <v>1889</v>
      </c>
      <c r="G204" s="190" t="s">
        <v>168</v>
      </c>
      <c r="H204" s="191">
        <v>538.29999999999995</v>
      </c>
      <c r="I204" s="192"/>
      <c r="J204" s="193">
        <f>ROUND(I204*H204,2)</f>
        <v>0</v>
      </c>
      <c r="K204" s="194"/>
      <c r="L204" s="39"/>
      <c r="M204" s="195" t="s">
        <v>1</v>
      </c>
      <c r="N204" s="196" t="s">
        <v>43</v>
      </c>
      <c r="O204" s="71"/>
      <c r="P204" s="197">
        <f>O204*H204</f>
        <v>0</v>
      </c>
      <c r="Q204" s="197">
        <v>2.0000000000000001E-4</v>
      </c>
      <c r="R204" s="197">
        <f>Q204*H204</f>
        <v>0.10765999999999999</v>
      </c>
      <c r="S204" s="197">
        <v>0</v>
      </c>
      <c r="T204" s="198">
        <f>S204*H204</f>
        <v>0</v>
      </c>
      <c r="U204" s="34"/>
      <c r="V204" s="34"/>
      <c r="W204" s="34"/>
      <c r="X204" s="34"/>
      <c r="Y204" s="34"/>
      <c r="Z204" s="34"/>
      <c r="AA204" s="34"/>
      <c r="AB204" s="34"/>
      <c r="AC204" s="34"/>
      <c r="AD204" s="34"/>
      <c r="AE204" s="34"/>
      <c r="AR204" s="199" t="s">
        <v>256</v>
      </c>
      <c r="AT204" s="199" t="s">
        <v>165</v>
      </c>
      <c r="AU204" s="199" t="s">
        <v>88</v>
      </c>
      <c r="AY204" s="17" t="s">
        <v>163</v>
      </c>
      <c r="BE204" s="200">
        <f>IF(N204="základní",J204,0)</f>
        <v>0</v>
      </c>
      <c r="BF204" s="200">
        <f>IF(N204="snížená",J204,0)</f>
        <v>0</v>
      </c>
      <c r="BG204" s="200">
        <f>IF(N204="zákl. přenesená",J204,0)</f>
        <v>0</v>
      </c>
      <c r="BH204" s="200">
        <f>IF(N204="sníž. přenesená",J204,0)</f>
        <v>0</v>
      </c>
      <c r="BI204" s="200">
        <f>IF(N204="nulová",J204,0)</f>
        <v>0</v>
      </c>
      <c r="BJ204" s="17" t="s">
        <v>86</v>
      </c>
      <c r="BK204" s="200">
        <f>ROUND(I204*H204,2)</f>
        <v>0</v>
      </c>
      <c r="BL204" s="17" t="s">
        <v>256</v>
      </c>
      <c r="BM204" s="199" t="s">
        <v>1890</v>
      </c>
    </row>
    <row r="205" spans="1:65" s="2" customFormat="1" ht="33" customHeight="1">
      <c r="A205" s="34"/>
      <c r="B205" s="35"/>
      <c r="C205" s="187" t="s">
        <v>388</v>
      </c>
      <c r="D205" s="187" t="s">
        <v>165</v>
      </c>
      <c r="E205" s="188" t="s">
        <v>1891</v>
      </c>
      <c r="F205" s="189" t="s">
        <v>1892</v>
      </c>
      <c r="G205" s="190" t="s">
        <v>168</v>
      </c>
      <c r="H205" s="191">
        <v>538.29999999999995</v>
      </c>
      <c r="I205" s="192"/>
      <c r="J205" s="193">
        <f>ROUND(I205*H205,2)</f>
        <v>0</v>
      </c>
      <c r="K205" s="194"/>
      <c r="L205" s="39"/>
      <c r="M205" s="240" t="s">
        <v>1</v>
      </c>
      <c r="N205" s="241" t="s">
        <v>43</v>
      </c>
      <c r="O205" s="242"/>
      <c r="P205" s="243">
        <f>O205*H205</f>
        <v>0</v>
      </c>
      <c r="Q205" s="243">
        <v>2.5999999999999998E-4</v>
      </c>
      <c r="R205" s="243">
        <f>Q205*H205</f>
        <v>0.13995799999999997</v>
      </c>
      <c r="S205" s="243">
        <v>0</v>
      </c>
      <c r="T205" s="244">
        <f>S205*H205</f>
        <v>0</v>
      </c>
      <c r="U205" s="34"/>
      <c r="V205" s="34"/>
      <c r="W205" s="34"/>
      <c r="X205" s="34"/>
      <c r="Y205" s="34"/>
      <c r="Z205" s="34"/>
      <c r="AA205" s="34"/>
      <c r="AB205" s="34"/>
      <c r="AC205" s="34"/>
      <c r="AD205" s="34"/>
      <c r="AE205" s="34"/>
      <c r="AR205" s="199" t="s">
        <v>256</v>
      </c>
      <c r="AT205" s="199" t="s">
        <v>165</v>
      </c>
      <c r="AU205" s="199" t="s">
        <v>88</v>
      </c>
      <c r="AY205" s="17" t="s">
        <v>163</v>
      </c>
      <c r="BE205" s="200">
        <f>IF(N205="základní",J205,0)</f>
        <v>0</v>
      </c>
      <c r="BF205" s="200">
        <f>IF(N205="snížená",J205,0)</f>
        <v>0</v>
      </c>
      <c r="BG205" s="200">
        <f>IF(N205="zákl. přenesená",J205,0)</f>
        <v>0</v>
      </c>
      <c r="BH205" s="200">
        <f>IF(N205="sníž. přenesená",J205,0)</f>
        <v>0</v>
      </c>
      <c r="BI205" s="200">
        <f>IF(N205="nulová",J205,0)</f>
        <v>0</v>
      </c>
      <c r="BJ205" s="17" t="s">
        <v>86</v>
      </c>
      <c r="BK205" s="200">
        <f>ROUND(I205*H205,2)</f>
        <v>0</v>
      </c>
      <c r="BL205" s="17" t="s">
        <v>256</v>
      </c>
      <c r="BM205" s="199" t="s">
        <v>1893</v>
      </c>
    </row>
    <row r="206" spans="1:65" s="2" customFormat="1" ht="6.95" customHeight="1">
      <c r="A206" s="34"/>
      <c r="B206" s="54"/>
      <c r="C206" s="55"/>
      <c r="D206" s="55"/>
      <c r="E206" s="55"/>
      <c r="F206" s="55"/>
      <c r="G206" s="55"/>
      <c r="H206" s="55"/>
      <c r="I206" s="55"/>
      <c r="J206" s="55"/>
      <c r="K206" s="55"/>
      <c r="L206" s="39"/>
      <c r="M206" s="34"/>
      <c r="O206" s="34"/>
      <c r="P206" s="34"/>
      <c r="Q206" s="34"/>
      <c r="R206" s="34"/>
      <c r="S206" s="34"/>
      <c r="T206" s="34"/>
      <c r="U206" s="34"/>
      <c r="V206" s="34"/>
      <c r="W206" s="34"/>
      <c r="X206" s="34"/>
      <c r="Y206" s="34"/>
      <c r="Z206" s="34"/>
      <c r="AA206" s="34"/>
      <c r="AB206" s="34"/>
      <c r="AC206" s="34"/>
      <c r="AD206" s="34"/>
      <c r="AE206" s="34"/>
    </row>
  </sheetData>
  <sheetProtection algorithmName="SHA-512" hashValue="qUS5KLfv7nOh+d4mDJK9dpcme9kyfihgm8qkBNY2JTMCeyfB72MpSUHr1LrIcjwikYGXkbevyJ2uDiddva7y1w==" saltValue="8ODYwyjHtEAMN1+Ng7Lp2+sC3lHLpxGE1tJGye9B4AFQKyGxbVEldAzYGCgdbV1uzOLFkxzbs/fa5xd4/XQMOQ==" spinCount="100000" sheet="1" objects="1" scenarios="1" formatColumns="0" formatRows="0" autoFilter="0"/>
  <autoFilter ref="C127:K205"/>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100</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1894</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33</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zakázky'!AN10="","",'Rekapitulace zakázky'!AN10)</f>
        <v>70994234</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zakázky'!E11="","",'Rekapitulace zakázky'!E11)</f>
        <v>Správa železnic, státní organizace</v>
      </c>
      <c r="F15" s="34"/>
      <c r="G15" s="34"/>
      <c r="H15" s="34"/>
      <c r="I15" s="112" t="s">
        <v>28</v>
      </c>
      <c r="J15" s="113" t="str">
        <f>IF('Rekapitulace zakázky'!AN11="","",'Rekapitulace zakázky'!AN11)</f>
        <v>CZ70994234</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tr">
        <f>IF('Rekapitulace zakázky'!AN19="","",'Rekapitulace zakázky'!AN19)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zakázky'!E20="","",'Rekapitulace zakázky'!E20)</f>
        <v>L. Ulrich, DiS.</v>
      </c>
      <c r="F24" s="34"/>
      <c r="G24" s="34"/>
      <c r="H24" s="34"/>
      <c r="I24" s="112" t="s">
        <v>28</v>
      </c>
      <c r="J24" s="113" t="str">
        <f>IF('Rekapitulace zakázky'!AN20="","",'Rekapitulace zakázky'!AN20)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ROUND((SUM(BE121:BE162)),  2)</f>
        <v>0</v>
      </c>
      <c r="G33" s="34"/>
      <c r="H33" s="34"/>
      <c r="I33" s="124">
        <v>0.21</v>
      </c>
      <c r="J33" s="123">
        <f>ROUND(((SUM(BE121:BE162))*I33),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ROUND((SUM(BF121:BF162)),  2)</f>
        <v>0</v>
      </c>
      <c r="G34" s="34"/>
      <c r="H34" s="34"/>
      <c r="I34" s="124">
        <v>0.15</v>
      </c>
      <c r="J34" s="123">
        <f>ROUND(((SUM(BF121:BF162))*I34),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ROUND((SUM(BG121:BG162)),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ROUND((SUM(BH121:BH162)),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ROUND((SUM(BI121:BI162)),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005 - Klimatizace</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4.95" customHeight="1">
      <c r="B97" s="147"/>
      <c r="C97" s="148"/>
      <c r="D97" s="149" t="s">
        <v>1895</v>
      </c>
      <c r="E97" s="150"/>
      <c r="F97" s="150"/>
      <c r="G97" s="150"/>
      <c r="H97" s="150"/>
      <c r="I97" s="150"/>
      <c r="J97" s="151">
        <f>J122</f>
        <v>0</v>
      </c>
      <c r="K97" s="148"/>
      <c r="L97" s="152"/>
    </row>
    <row r="98" spans="1:31" s="9" customFormat="1" ht="24.95" customHeight="1">
      <c r="B98" s="147"/>
      <c r="C98" s="148"/>
      <c r="D98" s="149" t="s">
        <v>1896</v>
      </c>
      <c r="E98" s="150"/>
      <c r="F98" s="150"/>
      <c r="G98" s="150"/>
      <c r="H98" s="150"/>
      <c r="I98" s="150"/>
      <c r="J98" s="151">
        <f>J125</f>
        <v>0</v>
      </c>
      <c r="K98" s="148"/>
      <c r="L98" s="152"/>
    </row>
    <row r="99" spans="1:31" s="9" customFormat="1" ht="24.95" customHeight="1">
      <c r="B99" s="147"/>
      <c r="C99" s="148"/>
      <c r="D99" s="149" t="s">
        <v>1897</v>
      </c>
      <c r="E99" s="150"/>
      <c r="F99" s="150"/>
      <c r="G99" s="150"/>
      <c r="H99" s="150"/>
      <c r="I99" s="150"/>
      <c r="J99" s="151">
        <f>J128</f>
        <v>0</v>
      </c>
      <c r="K99" s="148"/>
      <c r="L99" s="152"/>
    </row>
    <row r="100" spans="1:31" s="9" customFormat="1" ht="24.95" customHeight="1">
      <c r="B100" s="147"/>
      <c r="C100" s="148"/>
      <c r="D100" s="149" t="s">
        <v>128</v>
      </c>
      <c r="E100" s="150"/>
      <c r="F100" s="150"/>
      <c r="G100" s="150"/>
      <c r="H100" s="150"/>
      <c r="I100" s="150"/>
      <c r="J100" s="151">
        <f>J157</f>
        <v>0</v>
      </c>
      <c r="K100" s="148"/>
      <c r="L100" s="152"/>
    </row>
    <row r="101" spans="1:31" s="10" customFormat="1" ht="19.899999999999999" customHeight="1">
      <c r="B101" s="153"/>
      <c r="C101" s="154"/>
      <c r="D101" s="155" t="s">
        <v>129</v>
      </c>
      <c r="E101" s="156"/>
      <c r="F101" s="156"/>
      <c r="G101" s="156"/>
      <c r="H101" s="156"/>
      <c r="I101" s="156"/>
      <c r="J101" s="157">
        <f>J158</f>
        <v>0</v>
      </c>
      <c r="K101" s="154"/>
      <c r="L101" s="158"/>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148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7" t="str">
        <f>E7</f>
        <v>Praha Vršovice st.6 - oprava</v>
      </c>
      <c r="F111" s="308"/>
      <c r="G111" s="308"/>
      <c r="H111" s="30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112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9" t="str">
        <f>E9</f>
        <v>005 - Klimatizace</v>
      </c>
      <c r="F113" s="309"/>
      <c r="G113" s="309"/>
      <c r="H113" s="30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30. 1. 2022</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Správa železnic, státní organizace</v>
      </c>
      <c r="G117" s="36"/>
      <c r="H117" s="36"/>
      <c r="I117" s="29"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30</v>
      </c>
      <c r="D118" s="36"/>
      <c r="E118" s="36"/>
      <c r="F118" s="27" t="str">
        <f>IF(E18="","",E18)</f>
        <v>Vyplň údaj</v>
      </c>
      <c r="G118" s="36"/>
      <c r="H118" s="36"/>
      <c r="I118" s="29" t="s">
        <v>35</v>
      </c>
      <c r="J118" s="32" t="str">
        <f>E24</f>
        <v>L. Ulrich, DiS.</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149</v>
      </c>
      <c r="D120" s="162" t="s">
        <v>63</v>
      </c>
      <c r="E120" s="162" t="s">
        <v>59</v>
      </c>
      <c r="F120" s="162" t="s">
        <v>60</v>
      </c>
      <c r="G120" s="162" t="s">
        <v>150</v>
      </c>
      <c r="H120" s="162" t="s">
        <v>151</v>
      </c>
      <c r="I120" s="162" t="s">
        <v>152</v>
      </c>
      <c r="J120" s="163" t="s">
        <v>118</v>
      </c>
      <c r="K120" s="164" t="s">
        <v>153</v>
      </c>
      <c r="L120" s="165"/>
      <c r="M120" s="75" t="s">
        <v>1</v>
      </c>
      <c r="N120" s="76" t="s">
        <v>42</v>
      </c>
      <c r="O120" s="76" t="s">
        <v>154</v>
      </c>
      <c r="P120" s="76" t="s">
        <v>155</v>
      </c>
      <c r="Q120" s="76" t="s">
        <v>156</v>
      </c>
      <c r="R120" s="76" t="s">
        <v>157</v>
      </c>
      <c r="S120" s="76" t="s">
        <v>158</v>
      </c>
      <c r="T120" s="77" t="s">
        <v>159</v>
      </c>
      <c r="U120" s="159"/>
      <c r="V120" s="159"/>
      <c r="W120" s="159"/>
      <c r="X120" s="159"/>
      <c r="Y120" s="159"/>
      <c r="Z120" s="159"/>
      <c r="AA120" s="159"/>
      <c r="AB120" s="159"/>
      <c r="AC120" s="159"/>
      <c r="AD120" s="159"/>
      <c r="AE120" s="159"/>
    </row>
    <row r="121" spans="1:65" s="2" customFormat="1" ht="22.9" customHeight="1">
      <c r="A121" s="34"/>
      <c r="B121" s="35"/>
      <c r="C121" s="82" t="s">
        <v>160</v>
      </c>
      <c r="D121" s="36"/>
      <c r="E121" s="36"/>
      <c r="F121" s="36"/>
      <c r="G121" s="36"/>
      <c r="H121" s="36"/>
      <c r="I121" s="36"/>
      <c r="J121" s="166">
        <f>BK121</f>
        <v>0</v>
      </c>
      <c r="K121" s="36"/>
      <c r="L121" s="39"/>
      <c r="M121" s="78"/>
      <c r="N121" s="167"/>
      <c r="O121" s="79"/>
      <c r="P121" s="168">
        <f>P122+P125+P128+P157</f>
        <v>0</v>
      </c>
      <c r="Q121" s="79"/>
      <c r="R121" s="168">
        <f>R122+R125+R128+R157</f>
        <v>0.31515599999999999</v>
      </c>
      <c r="S121" s="79"/>
      <c r="T121" s="169">
        <f>T122+T125+T128+T157</f>
        <v>0</v>
      </c>
      <c r="U121" s="34"/>
      <c r="V121" s="34"/>
      <c r="W121" s="34"/>
      <c r="X121" s="34"/>
      <c r="Y121" s="34"/>
      <c r="Z121" s="34"/>
      <c r="AA121" s="34"/>
      <c r="AB121" s="34"/>
      <c r="AC121" s="34"/>
      <c r="AD121" s="34"/>
      <c r="AE121" s="34"/>
      <c r="AT121" s="17" t="s">
        <v>77</v>
      </c>
      <c r="AU121" s="17" t="s">
        <v>120</v>
      </c>
      <c r="BK121" s="170">
        <f>BK122+BK125+BK128+BK157</f>
        <v>0</v>
      </c>
    </row>
    <row r="122" spans="1:65" s="12" customFormat="1" ht="25.9" customHeight="1">
      <c r="B122" s="171"/>
      <c r="C122" s="172"/>
      <c r="D122" s="173" t="s">
        <v>77</v>
      </c>
      <c r="E122" s="174" t="s">
        <v>1898</v>
      </c>
      <c r="F122" s="174" t="s">
        <v>1899</v>
      </c>
      <c r="G122" s="172"/>
      <c r="H122" s="172"/>
      <c r="I122" s="175"/>
      <c r="J122" s="176">
        <f>BK122</f>
        <v>0</v>
      </c>
      <c r="K122" s="172"/>
      <c r="L122" s="177"/>
      <c r="M122" s="178"/>
      <c r="N122" s="179"/>
      <c r="O122" s="179"/>
      <c r="P122" s="180">
        <f>SUM(P123:P124)</f>
        <v>0</v>
      </c>
      <c r="Q122" s="179"/>
      <c r="R122" s="180">
        <f>SUM(R123:R124)</f>
        <v>6.4999999999999997E-3</v>
      </c>
      <c r="S122" s="179"/>
      <c r="T122" s="181">
        <f>SUM(T123:T124)</f>
        <v>0</v>
      </c>
      <c r="AR122" s="182" t="s">
        <v>86</v>
      </c>
      <c r="AT122" s="183" t="s">
        <v>77</v>
      </c>
      <c r="AU122" s="183" t="s">
        <v>78</v>
      </c>
      <c r="AY122" s="182" t="s">
        <v>163</v>
      </c>
      <c r="BK122" s="184">
        <f>SUM(BK123:BK124)</f>
        <v>0</v>
      </c>
    </row>
    <row r="123" spans="1:65" s="2" customFormat="1" ht="33" customHeight="1">
      <c r="A123" s="34"/>
      <c r="B123" s="35"/>
      <c r="C123" s="187" t="s">
        <v>86</v>
      </c>
      <c r="D123" s="187" t="s">
        <v>165</v>
      </c>
      <c r="E123" s="188" t="s">
        <v>409</v>
      </c>
      <c r="F123" s="189" t="s">
        <v>410</v>
      </c>
      <c r="G123" s="190" t="s">
        <v>168</v>
      </c>
      <c r="H123" s="191">
        <v>50</v>
      </c>
      <c r="I123" s="192"/>
      <c r="J123" s="193">
        <f>ROUND(I123*H123,2)</f>
        <v>0</v>
      </c>
      <c r="K123" s="194"/>
      <c r="L123" s="39"/>
      <c r="M123" s="195" t="s">
        <v>1</v>
      </c>
      <c r="N123" s="196" t="s">
        <v>43</v>
      </c>
      <c r="O123" s="71"/>
      <c r="P123" s="197">
        <f>O123*H123</f>
        <v>0</v>
      </c>
      <c r="Q123" s="197">
        <v>1.2999999999999999E-4</v>
      </c>
      <c r="R123" s="197">
        <f>Q123*H123</f>
        <v>6.4999999999999997E-3</v>
      </c>
      <c r="S123" s="197">
        <v>0</v>
      </c>
      <c r="T123" s="198">
        <f>S123*H123</f>
        <v>0</v>
      </c>
      <c r="U123" s="34"/>
      <c r="V123" s="34"/>
      <c r="W123" s="34"/>
      <c r="X123" s="34"/>
      <c r="Y123" s="34"/>
      <c r="Z123" s="34"/>
      <c r="AA123" s="34"/>
      <c r="AB123" s="34"/>
      <c r="AC123" s="34"/>
      <c r="AD123" s="34"/>
      <c r="AE123" s="34"/>
      <c r="AR123" s="199" t="s">
        <v>169</v>
      </c>
      <c r="AT123" s="199" t="s">
        <v>165</v>
      </c>
      <c r="AU123" s="199" t="s">
        <v>86</v>
      </c>
      <c r="AY123" s="17" t="s">
        <v>163</v>
      </c>
      <c r="BE123" s="200">
        <f>IF(N123="základní",J123,0)</f>
        <v>0</v>
      </c>
      <c r="BF123" s="200">
        <f>IF(N123="snížená",J123,0)</f>
        <v>0</v>
      </c>
      <c r="BG123" s="200">
        <f>IF(N123="zákl. přenesená",J123,0)</f>
        <v>0</v>
      </c>
      <c r="BH123" s="200">
        <f>IF(N123="sníž. přenesená",J123,0)</f>
        <v>0</v>
      </c>
      <c r="BI123" s="200">
        <f>IF(N123="nulová",J123,0)</f>
        <v>0</v>
      </c>
      <c r="BJ123" s="17" t="s">
        <v>86</v>
      </c>
      <c r="BK123" s="200">
        <f>ROUND(I123*H123,2)</f>
        <v>0</v>
      </c>
      <c r="BL123" s="17" t="s">
        <v>169</v>
      </c>
      <c r="BM123" s="199" t="s">
        <v>88</v>
      </c>
    </row>
    <row r="124" spans="1:65" s="2" customFormat="1" ht="16.5" customHeight="1">
      <c r="A124" s="34"/>
      <c r="B124" s="35"/>
      <c r="C124" s="187" t="s">
        <v>88</v>
      </c>
      <c r="D124" s="187" t="s">
        <v>165</v>
      </c>
      <c r="E124" s="188" t="s">
        <v>955</v>
      </c>
      <c r="F124" s="189" t="s">
        <v>1900</v>
      </c>
      <c r="G124" s="190" t="s">
        <v>550</v>
      </c>
      <c r="H124" s="191">
        <v>1</v>
      </c>
      <c r="I124" s="192"/>
      <c r="J124" s="193">
        <f>ROUND(I124*H124,2)</f>
        <v>0</v>
      </c>
      <c r="K124" s="194"/>
      <c r="L124" s="39"/>
      <c r="M124" s="195" t="s">
        <v>1</v>
      </c>
      <c r="N124" s="196" t="s">
        <v>43</v>
      </c>
      <c r="O124" s="71"/>
      <c r="P124" s="197">
        <f>O124*H124</f>
        <v>0</v>
      </c>
      <c r="Q124" s="197">
        <v>0</v>
      </c>
      <c r="R124" s="197">
        <f>Q124*H124</f>
        <v>0</v>
      </c>
      <c r="S124" s="197">
        <v>0</v>
      </c>
      <c r="T124" s="198">
        <f>S124*H124</f>
        <v>0</v>
      </c>
      <c r="U124" s="34"/>
      <c r="V124" s="34"/>
      <c r="W124" s="34"/>
      <c r="X124" s="34"/>
      <c r="Y124" s="34"/>
      <c r="Z124" s="34"/>
      <c r="AA124" s="34"/>
      <c r="AB124" s="34"/>
      <c r="AC124" s="34"/>
      <c r="AD124" s="34"/>
      <c r="AE124" s="34"/>
      <c r="AR124" s="199" t="s">
        <v>256</v>
      </c>
      <c r="AT124" s="199" t="s">
        <v>165</v>
      </c>
      <c r="AU124" s="199" t="s">
        <v>86</v>
      </c>
      <c r="AY124" s="17" t="s">
        <v>163</v>
      </c>
      <c r="BE124" s="200">
        <f>IF(N124="základní",J124,0)</f>
        <v>0</v>
      </c>
      <c r="BF124" s="200">
        <f>IF(N124="snížená",J124,0)</f>
        <v>0</v>
      </c>
      <c r="BG124" s="200">
        <f>IF(N124="zákl. přenesená",J124,0)</f>
        <v>0</v>
      </c>
      <c r="BH124" s="200">
        <f>IF(N124="sníž. přenesená",J124,0)</f>
        <v>0</v>
      </c>
      <c r="BI124" s="200">
        <f>IF(N124="nulová",J124,0)</f>
        <v>0</v>
      </c>
      <c r="BJ124" s="17" t="s">
        <v>86</v>
      </c>
      <c r="BK124" s="200">
        <f>ROUND(I124*H124,2)</f>
        <v>0</v>
      </c>
      <c r="BL124" s="17" t="s">
        <v>256</v>
      </c>
      <c r="BM124" s="199" t="s">
        <v>1901</v>
      </c>
    </row>
    <row r="125" spans="1:65" s="12" customFormat="1" ht="25.9" customHeight="1">
      <c r="B125" s="171"/>
      <c r="C125" s="172"/>
      <c r="D125" s="173" t="s">
        <v>77</v>
      </c>
      <c r="E125" s="174" t="s">
        <v>1902</v>
      </c>
      <c r="F125" s="174" t="s">
        <v>1903</v>
      </c>
      <c r="G125" s="172"/>
      <c r="H125" s="172"/>
      <c r="I125" s="175"/>
      <c r="J125" s="176">
        <f>BK125</f>
        <v>0</v>
      </c>
      <c r="K125" s="172"/>
      <c r="L125" s="177"/>
      <c r="M125" s="178"/>
      <c r="N125" s="179"/>
      <c r="O125" s="179"/>
      <c r="P125" s="180">
        <f>SUM(P126:P127)</f>
        <v>0</v>
      </c>
      <c r="Q125" s="179"/>
      <c r="R125" s="180">
        <f>SUM(R126:R127)</f>
        <v>0</v>
      </c>
      <c r="S125" s="179"/>
      <c r="T125" s="181">
        <f>SUM(T126:T127)</f>
        <v>0</v>
      </c>
      <c r="AR125" s="182" t="s">
        <v>88</v>
      </c>
      <c r="AT125" s="183" t="s">
        <v>77</v>
      </c>
      <c r="AU125" s="183" t="s">
        <v>78</v>
      </c>
      <c r="AY125" s="182" t="s">
        <v>163</v>
      </c>
      <c r="BK125" s="184">
        <f>SUM(BK126:BK127)</f>
        <v>0</v>
      </c>
    </row>
    <row r="126" spans="1:65" s="2" customFormat="1" ht="24.2" customHeight="1">
      <c r="A126" s="34"/>
      <c r="B126" s="35"/>
      <c r="C126" s="187" t="s">
        <v>177</v>
      </c>
      <c r="D126" s="187" t="s">
        <v>165</v>
      </c>
      <c r="E126" s="188" t="s">
        <v>1904</v>
      </c>
      <c r="F126" s="189" t="s">
        <v>1905</v>
      </c>
      <c r="G126" s="190" t="s">
        <v>397</v>
      </c>
      <c r="H126" s="191">
        <v>1</v>
      </c>
      <c r="I126" s="192"/>
      <c r="J126" s="193">
        <f>ROUND(I126*H126,2)</f>
        <v>0</v>
      </c>
      <c r="K126" s="194"/>
      <c r="L126" s="39"/>
      <c r="M126" s="195" t="s">
        <v>1</v>
      </c>
      <c r="N126" s="196" t="s">
        <v>43</v>
      </c>
      <c r="O126" s="71"/>
      <c r="P126" s="197">
        <f>O126*H126</f>
        <v>0</v>
      </c>
      <c r="Q126" s="197">
        <v>0</v>
      </c>
      <c r="R126" s="197">
        <f>Q126*H126</f>
        <v>0</v>
      </c>
      <c r="S126" s="197">
        <v>0</v>
      </c>
      <c r="T126" s="198">
        <f>S126*H126</f>
        <v>0</v>
      </c>
      <c r="U126" s="34"/>
      <c r="V126" s="34"/>
      <c r="W126" s="34"/>
      <c r="X126" s="34"/>
      <c r="Y126" s="34"/>
      <c r="Z126" s="34"/>
      <c r="AA126" s="34"/>
      <c r="AB126" s="34"/>
      <c r="AC126" s="34"/>
      <c r="AD126" s="34"/>
      <c r="AE126" s="34"/>
      <c r="AR126" s="199" t="s">
        <v>256</v>
      </c>
      <c r="AT126" s="199" t="s">
        <v>165</v>
      </c>
      <c r="AU126" s="199" t="s">
        <v>86</v>
      </c>
      <c r="AY126" s="17" t="s">
        <v>163</v>
      </c>
      <c r="BE126" s="200">
        <f>IF(N126="základní",J126,0)</f>
        <v>0</v>
      </c>
      <c r="BF126" s="200">
        <f>IF(N126="snížená",J126,0)</f>
        <v>0</v>
      </c>
      <c r="BG126" s="200">
        <f>IF(N126="zákl. přenesená",J126,0)</f>
        <v>0</v>
      </c>
      <c r="BH126" s="200">
        <f>IF(N126="sníž. přenesená",J126,0)</f>
        <v>0</v>
      </c>
      <c r="BI126" s="200">
        <f>IF(N126="nulová",J126,0)</f>
        <v>0</v>
      </c>
      <c r="BJ126" s="17" t="s">
        <v>86</v>
      </c>
      <c r="BK126" s="200">
        <f>ROUND(I126*H126,2)</f>
        <v>0</v>
      </c>
      <c r="BL126" s="17" t="s">
        <v>256</v>
      </c>
      <c r="BM126" s="199" t="s">
        <v>214</v>
      </c>
    </row>
    <row r="127" spans="1:65" s="2" customFormat="1" ht="48.75">
      <c r="A127" s="34"/>
      <c r="B127" s="35"/>
      <c r="C127" s="36"/>
      <c r="D127" s="203" t="s">
        <v>191</v>
      </c>
      <c r="E127" s="36"/>
      <c r="F127" s="224" t="s">
        <v>1906</v>
      </c>
      <c r="G127" s="36"/>
      <c r="H127" s="36"/>
      <c r="I127" s="225"/>
      <c r="J127" s="36"/>
      <c r="K127" s="36"/>
      <c r="L127" s="39"/>
      <c r="M127" s="226"/>
      <c r="N127" s="227"/>
      <c r="O127" s="71"/>
      <c r="P127" s="71"/>
      <c r="Q127" s="71"/>
      <c r="R127" s="71"/>
      <c r="S127" s="71"/>
      <c r="T127" s="72"/>
      <c r="U127" s="34"/>
      <c r="V127" s="34"/>
      <c r="W127" s="34"/>
      <c r="X127" s="34"/>
      <c r="Y127" s="34"/>
      <c r="Z127" s="34"/>
      <c r="AA127" s="34"/>
      <c r="AB127" s="34"/>
      <c r="AC127" s="34"/>
      <c r="AD127" s="34"/>
      <c r="AE127" s="34"/>
      <c r="AT127" s="17" t="s">
        <v>191</v>
      </c>
      <c r="AU127" s="17" t="s">
        <v>86</v>
      </c>
    </row>
    <row r="128" spans="1:65" s="12" customFormat="1" ht="25.9" customHeight="1">
      <c r="B128" s="171"/>
      <c r="C128" s="172"/>
      <c r="D128" s="173" t="s">
        <v>77</v>
      </c>
      <c r="E128" s="174" t="s">
        <v>1907</v>
      </c>
      <c r="F128" s="174" t="s">
        <v>1908</v>
      </c>
      <c r="G128" s="172"/>
      <c r="H128" s="172"/>
      <c r="I128" s="175"/>
      <c r="J128" s="176">
        <f>BK128</f>
        <v>0</v>
      </c>
      <c r="K128" s="172"/>
      <c r="L128" s="177"/>
      <c r="M128" s="178"/>
      <c r="N128" s="179"/>
      <c r="O128" s="179"/>
      <c r="P128" s="180">
        <f>SUM(P129:P156)</f>
        <v>0</v>
      </c>
      <c r="Q128" s="179"/>
      <c r="R128" s="180">
        <f>SUM(R129:R156)</f>
        <v>0.26219599999999998</v>
      </c>
      <c r="S128" s="179"/>
      <c r="T128" s="181">
        <f>SUM(T129:T156)</f>
        <v>0</v>
      </c>
      <c r="AR128" s="182" t="s">
        <v>88</v>
      </c>
      <c r="AT128" s="183" t="s">
        <v>77</v>
      </c>
      <c r="AU128" s="183" t="s">
        <v>78</v>
      </c>
      <c r="AY128" s="182" t="s">
        <v>163</v>
      </c>
      <c r="BK128" s="184">
        <f>SUM(BK129:BK156)</f>
        <v>0</v>
      </c>
    </row>
    <row r="129" spans="1:65" s="2" customFormat="1" ht="24.2" customHeight="1">
      <c r="A129" s="34"/>
      <c r="B129" s="35"/>
      <c r="C129" s="187" t="s">
        <v>169</v>
      </c>
      <c r="D129" s="187" t="s">
        <v>165</v>
      </c>
      <c r="E129" s="188" t="s">
        <v>1909</v>
      </c>
      <c r="F129" s="189" t="s">
        <v>1910</v>
      </c>
      <c r="G129" s="190" t="s">
        <v>175</v>
      </c>
      <c r="H129" s="191">
        <v>1</v>
      </c>
      <c r="I129" s="192"/>
      <c r="J129" s="193">
        <f>ROUND(I129*H129,2)</f>
        <v>0</v>
      </c>
      <c r="K129" s="194"/>
      <c r="L129" s="39"/>
      <c r="M129" s="195" t="s">
        <v>1</v>
      </c>
      <c r="N129" s="196" t="s">
        <v>43</v>
      </c>
      <c r="O129" s="71"/>
      <c r="P129" s="197">
        <f>O129*H129</f>
        <v>0</v>
      </c>
      <c r="Q129" s="197">
        <v>0</v>
      </c>
      <c r="R129" s="197">
        <f>Q129*H129</f>
        <v>0</v>
      </c>
      <c r="S129" s="197">
        <v>0</v>
      </c>
      <c r="T129" s="198">
        <f>S129*H129</f>
        <v>0</v>
      </c>
      <c r="U129" s="34"/>
      <c r="V129" s="34"/>
      <c r="W129" s="34"/>
      <c r="X129" s="34"/>
      <c r="Y129" s="34"/>
      <c r="Z129" s="34"/>
      <c r="AA129" s="34"/>
      <c r="AB129" s="34"/>
      <c r="AC129" s="34"/>
      <c r="AD129" s="34"/>
      <c r="AE129" s="34"/>
      <c r="AR129" s="199" t="s">
        <v>256</v>
      </c>
      <c r="AT129" s="199" t="s">
        <v>165</v>
      </c>
      <c r="AU129" s="199" t="s">
        <v>86</v>
      </c>
      <c r="AY129" s="17" t="s">
        <v>163</v>
      </c>
      <c r="BE129" s="200">
        <f>IF(N129="základní",J129,0)</f>
        <v>0</v>
      </c>
      <c r="BF129" s="200">
        <f>IF(N129="snížená",J129,0)</f>
        <v>0</v>
      </c>
      <c r="BG129" s="200">
        <f>IF(N129="zákl. přenesená",J129,0)</f>
        <v>0</v>
      </c>
      <c r="BH129" s="200">
        <f>IF(N129="sníž. přenesená",J129,0)</f>
        <v>0</v>
      </c>
      <c r="BI129" s="200">
        <f>IF(N129="nulová",J129,0)</f>
        <v>0</v>
      </c>
      <c r="BJ129" s="17" t="s">
        <v>86</v>
      </c>
      <c r="BK129" s="200">
        <f>ROUND(I129*H129,2)</f>
        <v>0</v>
      </c>
      <c r="BL129" s="17" t="s">
        <v>256</v>
      </c>
      <c r="BM129" s="199" t="s">
        <v>256</v>
      </c>
    </row>
    <row r="130" spans="1:65" s="2" customFormat="1" ht="29.25">
      <c r="A130" s="34"/>
      <c r="B130" s="35"/>
      <c r="C130" s="36"/>
      <c r="D130" s="203" t="s">
        <v>191</v>
      </c>
      <c r="E130" s="36"/>
      <c r="F130" s="224" t="s">
        <v>1911</v>
      </c>
      <c r="G130" s="36"/>
      <c r="H130" s="36"/>
      <c r="I130" s="225"/>
      <c r="J130" s="36"/>
      <c r="K130" s="36"/>
      <c r="L130" s="39"/>
      <c r="M130" s="226"/>
      <c r="N130" s="227"/>
      <c r="O130" s="71"/>
      <c r="P130" s="71"/>
      <c r="Q130" s="71"/>
      <c r="R130" s="71"/>
      <c r="S130" s="71"/>
      <c r="T130" s="72"/>
      <c r="U130" s="34"/>
      <c r="V130" s="34"/>
      <c r="W130" s="34"/>
      <c r="X130" s="34"/>
      <c r="Y130" s="34"/>
      <c r="Z130" s="34"/>
      <c r="AA130" s="34"/>
      <c r="AB130" s="34"/>
      <c r="AC130" s="34"/>
      <c r="AD130" s="34"/>
      <c r="AE130" s="34"/>
      <c r="AT130" s="17" t="s">
        <v>191</v>
      </c>
      <c r="AU130" s="17" t="s">
        <v>86</v>
      </c>
    </row>
    <row r="131" spans="1:65" s="2" customFormat="1" ht="44.25" customHeight="1">
      <c r="A131" s="34"/>
      <c r="B131" s="35"/>
      <c r="C131" s="213" t="s">
        <v>185</v>
      </c>
      <c r="D131" s="213" t="s">
        <v>186</v>
      </c>
      <c r="E131" s="214" t="s">
        <v>1912</v>
      </c>
      <c r="F131" s="215" t="s">
        <v>1913</v>
      </c>
      <c r="G131" s="216" t="s">
        <v>175</v>
      </c>
      <c r="H131" s="217">
        <v>1</v>
      </c>
      <c r="I131" s="218"/>
      <c r="J131" s="219">
        <f>ROUND(I131*H131,2)</f>
        <v>0</v>
      </c>
      <c r="K131" s="220"/>
      <c r="L131" s="221"/>
      <c r="M131" s="222" t="s">
        <v>1</v>
      </c>
      <c r="N131" s="223" t="s">
        <v>43</v>
      </c>
      <c r="O131" s="71"/>
      <c r="P131" s="197">
        <f>O131*H131</f>
        <v>0</v>
      </c>
      <c r="Q131" s="197">
        <v>0</v>
      </c>
      <c r="R131" s="197">
        <f>Q131*H131</f>
        <v>0</v>
      </c>
      <c r="S131" s="197">
        <v>0</v>
      </c>
      <c r="T131" s="198">
        <f>S131*H131</f>
        <v>0</v>
      </c>
      <c r="U131" s="34"/>
      <c r="V131" s="34"/>
      <c r="W131" s="34"/>
      <c r="X131" s="34"/>
      <c r="Y131" s="34"/>
      <c r="Z131" s="34"/>
      <c r="AA131" s="34"/>
      <c r="AB131" s="34"/>
      <c r="AC131" s="34"/>
      <c r="AD131" s="34"/>
      <c r="AE131" s="34"/>
      <c r="AR131" s="199" t="s">
        <v>366</v>
      </c>
      <c r="AT131" s="199" t="s">
        <v>186</v>
      </c>
      <c r="AU131" s="199" t="s">
        <v>86</v>
      </c>
      <c r="AY131" s="17" t="s">
        <v>163</v>
      </c>
      <c r="BE131" s="200">
        <f>IF(N131="základní",J131,0)</f>
        <v>0</v>
      </c>
      <c r="BF131" s="200">
        <f>IF(N131="snížená",J131,0)</f>
        <v>0</v>
      </c>
      <c r="BG131" s="200">
        <f>IF(N131="zákl. přenesená",J131,0)</f>
        <v>0</v>
      </c>
      <c r="BH131" s="200">
        <f>IF(N131="sníž. přenesená",J131,0)</f>
        <v>0</v>
      </c>
      <c r="BI131" s="200">
        <f>IF(N131="nulová",J131,0)</f>
        <v>0</v>
      </c>
      <c r="BJ131" s="17" t="s">
        <v>86</v>
      </c>
      <c r="BK131" s="200">
        <f>ROUND(I131*H131,2)</f>
        <v>0</v>
      </c>
      <c r="BL131" s="17" t="s">
        <v>256</v>
      </c>
      <c r="BM131" s="199" t="s">
        <v>1914</v>
      </c>
    </row>
    <row r="132" spans="1:65" s="2" customFormat="1" ht="24.2" customHeight="1">
      <c r="A132" s="34"/>
      <c r="B132" s="35"/>
      <c r="C132" s="213" t="s">
        <v>193</v>
      </c>
      <c r="D132" s="213" t="s">
        <v>186</v>
      </c>
      <c r="E132" s="214" t="s">
        <v>1915</v>
      </c>
      <c r="F132" s="215" t="s">
        <v>1916</v>
      </c>
      <c r="G132" s="216" t="s">
        <v>175</v>
      </c>
      <c r="H132" s="217">
        <v>1</v>
      </c>
      <c r="I132" s="218"/>
      <c r="J132" s="219">
        <f>ROUND(I132*H132,2)</f>
        <v>0</v>
      </c>
      <c r="K132" s="220"/>
      <c r="L132" s="221"/>
      <c r="M132" s="222" t="s">
        <v>1</v>
      </c>
      <c r="N132" s="223" t="s">
        <v>43</v>
      </c>
      <c r="O132" s="71"/>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366</v>
      </c>
      <c r="AT132" s="199" t="s">
        <v>186</v>
      </c>
      <c r="AU132" s="199" t="s">
        <v>86</v>
      </c>
      <c r="AY132" s="17" t="s">
        <v>163</v>
      </c>
      <c r="BE132" s="200">
        <f>IF(N132="základní",J132,0)</f>
        <v>0</v>
      </c>
      <c r="BF132" s="200">
        <f>IF(N132="snížená",J132,0)</f>
        <v>0</v>
      </c>
      <c r="BG132" s="200">
        <f>IF(N132="zákl. přenesená",J132,0)</f>
        <v>0</v>
      </c>
      <c r="BH132" s="200">
        <f>IF(N132="sníž. přenesená",J132,0)</f>
        <v>0</v>
      </c>
      <c r="BI132" s="200">
        <f>IF(N132="nulová",J132,0)</f>
        <v>0</v>
      </c>
      <c r="BJ132" s="17" t="s">
        <v>86</v>
      </c>
      <c r="BK132" s="200">
        <f>ROUND(I132*H132,2)</f>
        <v>0</v>
      </c>
      <c r="BL132" s="17" t="s">
        <v>256</v>
      </c>
      <c r="BM132" s="199" t="s">
        <v>1917</v>
      </c>
    </row>
    <row r="133" spans="1:65" s="2" customFormat="1" ht="24.2" customHeight="1">
      <c r="A133" s="34"/>
      <c r="B133" s="35"/>
      <c r="C133" s="213" t="s">
        <v>197</v>
      </c>
      <c r="D133" s="213" t="s">
        <v>186</v>
      </c>
      <c r="E133" s="214" t="s">
        <v>1918</v>
      </c>
      <c r="F133" s="215" t="s">
        <v>1919</v>
      </c>
      <c r="G133" s="216" t="s">
        <v>175</v>
      </c>
      <c r="H133" s="217">
        <v>1</v>
      </c>
      <c r="I133" s="218"/>
      <c r="J133" s="219">
        <f>ROUND(I133*H133,2)</f>
        <v>0</v>
      </c>
      <c r="K133" s="220"/>
      <c r="L133" s="221"/>
      <c r="M133" s="222" t="s">
        <v>1</v>
      </c>
      <c r="N133" s="223" t="s">
        <v>43</v>
      </c>
      <c r="O133" s="71"/>
      <c r="P133" s="197">
        <f>O133*H133</f>
        <v>0</v>
      </c>
      <c r="Q133" s="197">
        <v>0</v>
      </c>
      <c r="R133" s="197">
        <f>Q133*H133</f>
        <v>0</v>
      </c>
      <c r="S133" s="197">
        <v>0</v>
      </c>
      <c r="T133" s="198">
        <f>S133*H133</f>
        <v>0</v>
      </c>
      <c r="U133" s="34"/>
      <c r="V133" s="34"/>
      <c r="W133" s="34"/>
      <c r="X133" s="34"/>
      <c r="Y133" s="34"/>
      <c r="Z133" s="34"/>
      <c r="AA133" s="34"/>
      <c r="AB133" s="34"/>
      <c r="AC133" s="34"/>
      <c r="AD133" s="34"/>
      <c r="AE133" s="34"/>
      <c r="AR133" s="199" t="s">
        <v>366</v>
      </c>
      <c r="AT133" s="199" t="s">
        <v>186</v>
      </c>
      <c r="AU133" s="199" t="s">
        <v>86</v>
      </c>
      <c r="AY133" s="17" t="s">
        <v>163</v>
      </c>
      <c r="BE133" s="200">
        <f>IF(N133="základní",J133,0)</f>
        <v>0</v>
      </c>
      <c r="BF133" s="200">
        <f>IF(N133="snížená",J133,0)</f>
        <v>0</v>
      </c>
      <c r="BG133" s="200">
        <f>IF(N133="zákl. přenesená",J133,0)</f>
        <v>0</v>
      </c>
      <c r="BH133" s="200">
        <f>IF(N133="sníž. přenesená",J133,0)</f>
        <v>0</v>
      </c>
      <c r="BI133" s="200">
        <f>IF(N133="nulová",J133,0)</f>
        <v>0</v>
      </c>
      <c r="BJ133" s="17" t="s">
        <v>86</v>
      </c>
      <c r="BK133" s="200">
        <f>ROUND(I133*H133,2)</f>
        <v>0</v>
      </c>
      <c r="BL133" s="17" t="s">
        <v>256</v>
      </c>
      <c r="BM133" s="199" t="s">
        <v>1920</v>
      </c>
    </row>
    <row r="134" spans="1:65" s="2" customFormat="1" ht="21.75" customHeight="1">
      <c r="A134" s="34"/>
      <c r="B134" s="35"/>
      <c r="C134" s="187" t="s">
        <v>189</v>
      </c>
      <c r="D134" s="187" t="s">
        <v>165</v>
      </c>
      <c r="E134" s="188" t="s">
        <v>1921</v>
      </c>
      <c r="F134" s="189" t="s">
        <v>1922</v>
      </c>
      <c r="G134" s="190" t="s">
        <v>259</v>
      </c>
      <c r="H134" s="191">
        <v>404</v>
      </c>
      <c r="I134" s="192"/>
      <c r="J134" s="193">
        <f>ROUND(I134*H134,2)</f>
        <v>0</v>
      </c>
      <c r="K134" s="194"/>
      <c r="L134" s="39"/>
      <c r="M134" s="195" t="s">
        <v>1</v>
      </c>
      <c r="N134" s="196" t="s">
        <v>43</v>
      </c>
      <c r="O134" s="71"/>
      <c r="P134" s="197">
        <f>O134*H134</f>
        <v>0</v>
      </c>
      <c r="Q134" s="197">
        <v>0</v>
      </c>
      <c r="R134" s="197">
        <f>Q134*H134</f>
        <v>0</v>
      </c>
      <c r="S134" s="197">
        <v>0</v>
      </c>
      <c r="T134" s="198">
        <f>S134*H134</f>
        <v>0</v>
      </c>
      <c r="U134" s="34"/>
      <c r="V134" s="34"/>
      <c r="W134" s="34"/>
      <c r="X134" s="34"/>
      <c r="Y134" s="34"/>
      <c r="Z134" s="34"/>
      <c r="AA134" s="34"/>
      <c r="AB134" s="34"/>
      <c r="AC134" s="34"/>
      <c r="AD134" s="34"/>
      <c r="AE134" s="34"/>
      <c r="AR134" s="199" t="s">
        <v>256</v>
      </c>
      <c r="AT134" s="199" t="s">
        <v>165</v>
      </c>
      <c r="AU134" s="199" t="s">
        <v>86</v>
      </c>
      <c r="AY134" s="17" t="s">
        <v>163</v>
      </c>
      <c r="BE134" s="200">
        <f>IF(N134="základní",J134,0)</f>
        <v>0</v>
      </c>
      <c r="BF134" s="200">
        <f>IF(N134="snížená",J134,0)</f>
        <v>0</v>
      </c>
      <c r="BG134" s="200">
        <f>IF(N134="zákl. přenesená",J134,0)</f>
        <v>0</v>
      </c>
      <c r="BH134" s="200">
        <f>IF(N134="sníž. přenesená",J134,0)</f>
        <v>0</v>
      </c>
      <c r="BI134" s="200">
        <f>IF(N134="nulová",J134,0)</f>
        <v>0</v>
      </c>
      <c r="BJ134" s="17" t="s">
        <v>86</v>
      </c>
      <c r="BK134" s="200">
        <f>ROUND(I134*H134,2)</f>
        <v>0</v>
      </c>
      <c r="BL134" s="17" t="s">
        <v>256</v>
      </c>
      <c r="BM134" s="199" t="s">
        <v>1923</v>
      </c>
    </row>
    <row r="135" spans="1:65" s="13" customFormat="1" ht="11.25">
      <c r="B135" s="201"/>
      <c r="C135" s="202"/>
      <c r="D135" s="203" t="s">
        <v>171</v>
      </c>
      <c r="E135" s="204" t="s">
        <v>1</v>
      </c>
      <c r="F135" s="205" t="s">
        <v>1924</v>
      </c>
      <c r="G135" s="202"/>
      <c r="H135" s="206">
        <v>168</v>
      </c>
      <c r="I135" s="207"/>
      <c r="J135" s="202"/>
      <c r="K135" s="202"/>
      <c r="L135" s="208"/>
      <c r="M135" s="209"/>
      <c r="N135" s="210"/>
      <c r="O135" s="210"/>
      <c r="P135" s="210"/>
      <c r="Q135" s="210"/>
      <c r="R135" s="210"/>
      <c r="S135" s="210"/>
      <c r="T135" s="211"/>
      <c r="AT135" s="212" t="s">
        <v>171</v>
      </c>
      <c r="AU135" s="212" t="s">
        <v>86</v>
      </c>
      <c r="AV135" s="13" t="s">
        <v>88</v>
      </c>
      <c r="AW135" s="13" t="s">
        <v>34</v>
      </c>
      <c r="AX135" s="13" t="s">
        <v>78</v>
      </c>
      <c r="AY135" s="212" t="s">
        <v>163</v>
      </c>
    </row>
    <row r="136" spans="1:65" s="13" customFormat="1" ht="11.25">
      <c r="B136" s="201"/>
      <c r="C136" s="202"/>
      <c r="D136" s="203" t="s">
        <v>171</v>
      </c>
      <c r="E136" s="204" t="s">
        <v>1</v>
      </c>
      <c r="F136" s="205" t="s">
        <v>1925</v>
      </c>
      <c r="G136" s="202"/>
      <c r="H136" s="206">
        <v>146</v>
      </c>
      <c r="I136" s="207"/>
      <c r="J136" s="202"/>
      <c r="K136" s="202"/>
      <c r="L136" s="208"/>
      <c r="M136" s="209"/>
      <c r="N136" s="210"/>
      <c r="O136" s="210"/>
      <c r="P136" s="210"/>
      <c r="Q136" s="210"/>
      <c r="R136" s="210"/>
      <c r="S136" s="210"/>
      <c r="T136" s="211"/>
      <c r="AT136" s="212" t="s">
        <v>171</v>
      </c>
      <c r="AU136" s="212" t="s">
        <v>86</v>
      </c>
      <c r="AV136" s="13" t="s">
        <v>88</v>
      </c>
      <c r="AW136" s="13" t="s">
        <v>34</v>
      </c>
      <c r="AX136" s="13" t="s">
        <v>78</v>
      </c>
      <c r="AY136" s="212" t="s">
        <v>163</v>
      </c>
    </row>
    <row r="137" spans="1:65" s="13" customFormat="1" ht="11.25">
      <c r="B137" s="201"/>
      <c r="C137" s="202"/>
      <c r="D137" s="203" t="s">
        <v>171</v>
      </c>
      <c r="E137" s="204" t="s">
        <v>1</v>
      </c>
      <c r="F137" s="205" t="s">
        <v>1926</v>
      </c>
      <c r="G137" s="202"/>
      <c r="H137" s="206">
        <v>90</v>
      </c>
      <c r="I137" s="207"/>
      <c r="J137" s="202"/>
      <c r="K137" s="202"/>
      <c r="L137" s="208"/>
      <c r="M137" s="209"/>
      <c r="N137" s="210"/>
      <c r="O137" s="210"/>
      <c r="P137" s="210"/>
      <c r="Q137" s="210"/>
      <c r="R137" s="210"/>
      <c r="S137" s="210"/>
      <c r="T137" s="211"/>
      <c r="AT137" s="212" t="s">
        <v>171</v>
      </c>
      <c r="AU137" s="212" t="s">
        <v>86</v>
      </c>
      <c r="AV137" s="13" t="s">
        <v>88</v>
      </c>
      <c r="AW137" s="13" t="s">
        <v>34</v>
      </c>
      <c r="AX137" s="13" t="s">
        <v>78</v>
      </c>
      <c r="AY137" s="212" t="s">
        <v>163</v>
      </c>
    </row>
    <row r="138" spans="1:65" s="14" customFormat="1" ht="11.25">
      <c r="B138" s="228"/>
      <c r="C138" s="229"/>
      <c r="D138" s="203" t="s">
        <v>171</v>
      </c>
      <c r="E138" s="230" t="s">
        <v>1</v>
      </c>
      <c r="F138" s="231" t="s">
        <v>209</v>
      </c>
      <c r="G138" s="229"/>
      <c r="H138" s="232">
        <v>404</v>
      </c>
      <c r="I138" s="233"/>
      <c r="J138" s="229"/>
      <c r="K138" s="229"/>
      <c r="L138" s="234"/>
      <c r="M138" s="235"/>
      <c r="N138" s="236"/>
      <c r="O138" s="236"/>
      <c r="P138" s="236"/>
      <c r="Q138" s="236"/>
      <c r="R138" s="236"/>
      <c r="S138" s="236"/>
      <c r="T138" s="237"/>
      <c r="AT138" s="238" t="s">
        <v>171</v>
      </c>
      <c r="AU138" s="238" t="s">
        <v>86</v>
      </c>
      <c r="AV138" s="14" t="s">
        <v>169</v>
      </c>
      <c r="AW138" s="14" t="s">
        <v>34</v>
      </c>
      <c r="AX138" s="14" t="s">
        <v>86</v>
      </c>
      <c r="AY138" s="238" t="s">
        <v>163</v>
      </c>
    </row>
    <row r="139" spans="1:65" s="2" customFormat="1" ht="33" customHeight="1">
      <c r="A139" s="34"/>
      <c r="B139" s="35"/>
      <c r="C139" s="213" t="s">
        <v>210</v>
      </c>
      <c r="D139" s="213" t="s">
        <v>186</v>
      </c>
      <c r="E139" s="214" t="s">
        <v>1927</v>
      </c>
      <c r="F139" s="215" t="s">
        <v>1928</v>
      </c>
      <c r="G139" s="216" t="s">
        <v>259</v>
      </c>
      <c r="H139" s="217">
        <v>444.4</v>
      </c>
      <c r="I139" s="218"/>
      <c r="J139" s="219">
        <f>ROUND(I139*H139,2)</f>
        <v>0</v>
      </c>
      <c r="K139" s="220"/>
      <c r="L139" s="221"/>
      <c r="M139" s="222" t="s">
        <v>1</v>
      </c>
      <c r="N139" s="223" t="s">
        <v>43</v>
      </c>
      <c r="O139" s="71"/>
      <c r="P139" s="197">
        <f>O139*H139</f>
        <v>0</v>
      </c>
      <c r="Q139" s="197">
        <v>5.9000000000000003E-4</v>
      </c>
      <c r="R139" s="197">
        <f>Q139*H139</f>
        <v>0.26219599999999998</v>
      </c>
      <c r="S139" s="197">
        <v>0</v>
      </c>
      <c r="T139" s="198">
        <f>S139*H139</f>
        <v>0</v>
      </c>
      <c r="U139" s="34"/>
      <c r="V139" s="34"/>
      <c r="W139" s="34"/>
      <c r="X139" s="34"/>
      <c r="Y139" s="34"/>
      <c r="Z139" s="34"/>
      <c r="AA139" s="34"/>
      <c r="AB139" s="34"/>
      <c r="AC139" s="34"/>
      <c r="AD139" s="34"/>
      <c r="AE139" s="34"/>
      <c r="AR139" s="199" t="s">
        <v>366</v>
      </c>
      <c r="AT139" s="199" t="s">
        <v>186</v>
      </c>
      <c r="AU139" s="199" t="s">
        <v>86</v>
      </c>
      <c r="AY139" s="17" t="s">
        <v>163</v>
      </c>
      <c r="BE139" s="200">
        <f>IF(N139="základní",J139,0)</f>
        <v>0</v>
      </c>
      <c r="BF139" s="200">
        <f>IF(N139="snížená",J139,0)</f>
        <v>0</v>
      </c>
      <c r="BG139" s="200">
        <f>IF(N139="zákl. přenesená",J139,0)</f>
        <v>0</v>
      </c>
      <c r="BH139" s="200">
        <f>IF(N139="sníž. přenesená",J139,0)</f>
        <v>0</v>
      </c>
      <c r="BI139" s="200">
        <f>IF(N139="nulová",J139,0)</f>
        <v>0</v>
      </c>
      <c r="BJ139" s="17" t="s">
        <v>86</v>
      </c>
      <c r="BK139" s="200">
        <f>ROUND(I139*H139,2)</f>
        <v>0</v>
      </c>
      <c r="BL139" s="17" t="s">
        <v>256</v>
      </c>
      <c r="BM139" s="199" t="s">
        <v>1929</v>
      </c>
    </row>
    <row r="140" spans="1:65" s="13" customFormat="1" ht="11.25">
      <c r="B140" s="201"/>
      <c r="C140" s="202"/>
      <c r="D140" s="203" t="s">
        <v>171</v>
      </c>
      <c r="E140" s="202"/>
      <c r="F140" s="205" t="s">
        <v>1930</v>
      </c>
      <c r="G140" s="202"/>
      <c r="H140" s="206">
        <v>444.4</v>
      </c>
      <c r="I140" s="207"/>
      <c r="J140" s="202"/>
      <c r="K140" s="202"/>
      <c r="L140" s="208"/>
      <c r="M140" s="209"/>
      <c r="N140" s="210"/>
      <c r="O140" s="210"/>
      <c r="P140" s="210"/>
      <c r="Q140" s="210"/>
      <c r="R140" s="210"/>
      <c r="S140" s="210"/>
      <c r="T140" s="211"/>
      <c r="AT140" s="212" t="s">
        <v>171</v>
      </c>
      <c r="AU140" s="212" t="s">
        <v>86</v>
      </c>
      <c r="AV140" s="13" t="s">
        <v>88</v>
      </c>
      <c r="AW140" s="13" t="s">
        <v>4</v>
      </c>
      <c r="AX140" s="13" t="s">
        <v>86</v>
      </c>
      <c r="AY140" s="212" t="s">
        <v>163</v>
      </c>
    </row>
    <row r="141" spans="1:65" s="2" customFormat="1" ht="16.5" customHeight="1">
      <c r="A141" s="34"/>
      <c r="B141" s="35"/>
      <c r="C141" s="213" t="s">
        <v>214</v>
      </c>
      <c r="D141" s="213" t="s">
        <v>186</v>
      </c>
      <c r="E141" s="214" t="s">
        <v>1931</v>
      </c>
      <c r="F141" s="215" t="s">
        <v>1932</v>
      </c>
      <c r="G141" s="216" t="s">
        <v>175</v>
      </c>
      <c r="H141" s="217">
        <v>20</v>
      </c>
      <c r="I141" s="218"/>
      <c r="J141" s="219">
        <f>ROUND(I141*H141,2)</f>
        <v>0</v>
      </c>
      <c r="K141" s="220"/>
      <c r="L141" s="221"/>
      <c r="M141" s="222" t="s">
        <v>1</v>
      </c>
      <c r="N141" s="223" t="s">
        <v>43</v>
      </c>
      <c r="O141" s="71"/>
      <c r="P141" s="197">
        <f>O141*H141</f>
        <v>0</v>
      </c>
      <c r="Q141" s="197">
        <v>0</v>
      </c>
      <c r="R141" s="197">
        <f>Q141*H141</f>
        <v>0</v>
      </c>
      <c r="S141" s="197">
        <v>0</v>
      </c>
      <c r="T141" s="198">
        <f>S141*H141</f>
        <v>0</v>
      </c>
      <c r="U141" s="34"/>
      <c r="V141" s="34"/>
      <c r="W141" s="34"/>
      <c r="X141" s="34"/>
      <c r="Y141" s="34"/>
      <c r="Z141" s="34"/>
      <c r="AA141" s="34"/>
      <c r="AB141" s="34"/>
      <c r="AC141" s="34"/>
      <c r="AD141" s="34"/>
      <c r="AE141" s="34"/>
      <c r="AR141" s="199" t="s">
        <v>366</v>
      </c>
      <c r="AT141" s="199" t="s">
        <v>186</v>
      </c>
      <c r="AU141" s="199" t="s">
        <v>86</v>
      </c>
      <c r="AY141" s="17" t="s">
        <v>163</v>
      </c>
      <c r="BE141" s="200">
        <f>IF(N141="základní",J141,0)</f>
        <v>0</v>
      </c>
      <c r="BF141" s="200">
        <f>IF(N141="snížená",J141,0)</f>
        <v>0</v>
      </c>
      <c r="BG141" s="200">
        <f>IF(N141="zákl. přenesená",J141,0)</f>
        <v>0</v>
      </c>
      <c r="BH141" s="200">
        <f>IF(N141="sníž. přenesená",J141,0)</f>
        <v>0</v>
      </c>
      <c r="BI141" s="200">
        <f>IF(N141="nulová",J141,0)</f>
        <v>0</v>
      </c>
      <c r="BJ141" s="17" t="s">
        <v>86</v>
      </c>
      <c r="BK141" s="200">
        <f>ROUND(I141*H141,2)</f>
        <v>0</v>
      </c>
      <c r="BL141" s="17" t="s">
        <v>256</v>
      </c>
      <c r="BM141" s="199" t="s">
        <v>1933</v>
      </c>
    </row>
    <row r="142" spans="1:65" s="13" customFormat="1" ht="11.25">
      <c r="B142" s="201"/>
      <c r="C142" s="202"/>
      <c r="D142" s="203" t="s">
        <v>171</v>
      </c>
      <c r="E142" s="204" t="s">
        <v>1</v>
      </c>
      <c r="F142" s="205" t="s">
        <v>1934</v>
      </c>
      <c r="G142" s="202"/>
      <c r="H142" s="206">
        <v>20</v>
      </c>
      <c r="I142" s="207"/>
      <c r="J142" s="202"/>
      <c r="K142" s="202"/>
      <c r="L142" s="208"/>
      <c r="M142" s="209"/>
      <c r="N142" s="210"/>
      <c r="O142" s="210"/>
      <c r="P142" s="210"/>
      <c r="Q142" s="210"/>
      <c r="R142" s="210"/>
      <c r="S142" s="210"/>
      <c r="T142" s="211"/>
      <c r="AT142" s="212" t="s">
        <v>171</v>
      </c>
      <c r="AU142" s="212" t="s">
        <v>86</v>
      </c>
      <c r="AV142" s="13" t="s">
        <v>88</v>
      </c>
      <c r="AW142" s="13" t="s">
        <v>34</v>
      </c>
      <c r="AX142" s="13" t="s">
        <v>86</v>
      </c>
      <c r="AY142" s="212" t="s">
        <v>163</v>
      </c>
    </row>
    <row r="143" spans="1:65" s="2" customFormat="1" ht="24.2" customHeight="1">
      <c r="A143" s="34"/>
      <c r="B143" s="35"/>
      <c r="C143" s="187" t="s">
        <v>219</v>
      </c>
      <c r="D143" s="187" t="s">
        <v>165</v>
      </c>
      <c r="E143" s="188" t="s">
        <v>1935</v>
      </c>
      <c r="F143" s="189" t="s">
        <v>1936</v>
      </c>
      <c r="G143" s="190" t="s">
        <v>175</v>
      </c>
      <c r="H143" s="191">
        <v>18</v>
      </c>
      <c r="I143" s="192"/>
      <c r="J143" s="193">
        <f t="shared" ref="J143:J148" si="0">ROUND(I143*H143,2)</f>
        <v>0</v>
      </c>
      <c r="K143" s="194"/>
      <c r="L143" s="39"/>
      <c r="M143" s="195" t="s">
        <v>1</v>
      </c>
      <c r="N143" s="196" t="s">
        <v>43</v>
      </c>
      <c r="O143" s="71"/>
      <c r="P143" s="197">
        <f t="shared" ref="P143:P148" si="1">O143*H143</f>
        <v>0</v>
      </c>
      <c r="Q143" s="197">
        <v>0</v>
      </c>
      <c r="R143" s="197">
        <f t="shared" ref="R143:R148" si="2">Q143*H143</f>
        <v>0</v>
      </c>
      <c r="S143" s="197">
        <v>0</v>
      </c>
      <c r="T143" s="198">
        <f t="shared" ref="T143:T148" si="3">S143*H143</f>
        <v>0</v>
      </c>
      <c r="U143" s="34"/>
      <c r="V143" s="34"/>
      <c r="W143" s="34"/>
      <c r="X143" s="34"/>
      <c r="Y143" s="34"/>
      <c r="Z143" s="34"/>
      <c r="AA143" s="34"/>
      <c r="AB143" s="34"/>
      <c r="AC143" s="34"/>
      <c r="AD143" s="34"/>
      <c r="AE143" s="34"/>
      <c r="AR143" s="199" t="s">
        <v>256</v>
      </c>
      <c r="AT143" s="199" t="s">
        <v>165</v>
      </c>
      <c r="AU143" s="199" t="s">
        <v>86</v>
      </c>
      <c r="AY143" s="17" t="s">
        <v>163</v>
      </c>
      <c r="BE143" s="200">
        <f t="shared" ref="BE143:BE148" si="4">IF(N143="základní",J143,0)</f>
        <v>0</v>
      </c>
      <c r="BF143" s="200">
        <f t="shared" ref="BF143:BF148" si="5">IF(N143="snížená",J143,0)</f>
        <v>0</v>
      </c>
      <c r="BG143" s="200">
        <f t="shared" ref="BG143:BG148" si="6">IF(N143="zákl. přenesená",J143,0)</f>
        <v>0</v>
      </c>
      <c r="BH143" s="200">
        <f t="shared" ref="BH143:BH148" si="7">IF(N143="sníž. přenesená",J143,0)</f>
        <v>0</v>
      </c>
      <c r="BI143" s="200">
        <f t="shared" ref="BI143:BI148" si="8">IF(N143="nulová",J143,0)</f>
        <v>0</v>
      </c>
      <c r="BJ143" s="17" t="s">
        <v>86</v>
      </c>
      <c r="BK143" s="200">
        <f t="shared" ref="BK143:BK148" si="9">ROUND(I143*H143,2)</f>
        <v>0</v>
      </c>
      <c r="BL143" s="17" t="s">
        <v>256</v>
      </c>
      <c r="BM143" s="199" t="s">
        <v>315</v>
      </c>
    </row>
    <row r="144" spans="1:65" s="2" customFormat="1" ht="44.25" customHeight="1">
      <c r="A144" s="34"/>
      <c r="B144" s="35"/>
      <c r="C144" s="213" t="s">
        <v>224</v>
      </c>
      <c r="D144" s="213" t="s">
        <v>186</v>
      </c>
      <c r="E144" s="214" t="s">
        <v>1937</v>
      </c>
      <c r="F144" s="215" t="s">
        <v>1938</v>
      </c>
      <c r="G144" s="216" t="s">
        <v>175</v>
      </c>
      <c r="H144" s="217">
        <v>14</v>
      </c>
      <c r="I144" s="218"/>
      <c r="J144" s="219">
        <f t="shared" si="0"/>
        <v>0</v>
      </c>
      <c r="K144" s="220"/>
      <c r="L144" s="221"/>
      <c r="M144" s="222" t="s">
        <v>1</v>
      </c>
      <c r="N144" s="223" t="s">
        <v>43</v>
      </c>
      <c r="O144" s="71"/>
      <c r="P144" s="197">
        <f t="shared" si="1"/>
        <v>0</v>
      </c>
      <c r="Q144" s="197">
        <v>0</v>
      </c>
      <c r="R144" s="197">
        <f t="shared" si="2"/>
        <v>0</v>
      </c>
      <c r="S144" s="197">
        <v>0</v>
      </c>
      <c r="T144" s="198">
        <f t="shared" si="3"/>
        <v>0</v>
      </c>
      <c r="U144" s="34"/>
      <c r="V144" s="34"/>
      <c r="W144" s="34"/>
      <c r="X144" s="34"/>
      <c r="Y144" s="34"/>
      <c r="Z144" s="34"/>
      <c r="AA144" s="34"/>
      <c r="AB144" s="34"/>
      <c r="AC144" s="34"/>
      <c r="AD144" s="34"/>
      <c r="AE144" s="34"/>
      <c r="AR144" s="199" t="s">
        <v>366</v>
      </c>
      <c r="AT144" s="199" t="s">
        <v>186</v>
      </c>
      <c r="AU144" s="199" t="s">
        <v>86</v>
      </c>
      <c r="AY144" s="17" t="s">
        <v>163</v>
      </c>
      <c r="BE144" s="200">
        <f t="shared" si="4"/>
        <v>0</v>
      </c>
      <c r="BF144" s="200">
        <f t="shared" si="5"/>
        <v>0</v>
      </c>
      <c r="BG144" s="200">
        <f t="shared" si="6"/>
        <v>0</v>
      </c>
      <c r="BH144" s="200">
        <f t="shared" si="7"/>
        <v>0</v>
      </c>
      <c r="BI144" s="200">
        <f t="shared" si="8"/>
        <v>0</v>
      </c>
      <c r="BJ144" s="17" t="s">
        <v>86</v>
      </c>
      <c r="BK144" s="200">
        <f t="shared" si="9"/>
        <v>0</v>
      </c>
      <c r="BL144" s="17" t="s">
        <v>256</v>
      </c>
      <c r="BM144" s="199" t="s">
        <v>1939</v>
      </c>
    </row>
    <row r="145" spans="1:65" s="2" customFormat="1" ht="44.25" customHeight="1">
      <c r="A145" s="34"/>
      <c r="B145" s="35"/>
      <c r="C145" s="213" t="s">
        <v>236</v>
      </c>
      <c r="D145" s="213" t="s">
        <v>186</v>
      </c>
      <c r="E145" s="214" t="s">
        <v>1940</v>
      </c>
      <c r="F145" s="215" t="s">
        <v>1941</v>
      </c>
      <c r="G145" s="216" t="s">
        <v>175</v>
      </c>
      <c r="H145" s="217">
        <v>4</v>
      </c>
      <c r="I145" s="218"/>
      <c r="J145" s="219">
        <f t="shared" si="0"/>
        <v>0</v>
      </c>
      <c r="K145" s="220"/>
      <c r="L145" s="221"/>
      <c r="M145" s="222" t="s">
        <v>1</v>
      </c>
      <c r="N145" s="223" t="s">
        <v>43</v>
      </c>
      <c r="O145" s="71"/>
      <c r="P145" s="197">
        <f t="shared" si="1"/>
        <v>0</v>
      </c>
      <c r="Q145" s="197">
        <v>0</v>
      </c>
      <c r="R145" s="197">
        <f t="shared" si="2"/>
        <v>0</v>
      </c>
      <c r="S145" s="197">
        <v>0</v>
      </c>
      <c r="T145" s="198">
        <f t="shared" si="3"/>
        <v>0</v>
      </c>
      <c r="U145" s="34"/>
      <c r="V145" s="34"/>
      <c r="W145" s="34"/>
      <c r="X145" s="34"/>
      <c r="Y145" s="34"/>
      <c r="Z145" s="34"/>
      <c r="AA145" s="34"/>
      <c r="AB145" s="34"/>
      <c r="AC145" s="34"/>
      <c r="AD145" s="34"/>
      <c r="AE145" s="34"/>
      <c r="AR145" s="199" t="s">
        <v>366</v>
      </c>
      <c r="AT145" s="199" t="s">
        <v>186</v>
      </c>
      <c r="AU145" s="199" t="s">
        <v>86</v>
      </c>
      <c r="AY145" s="17" t="s">
        <v>163</v>
      </c>
      <c r="BE145" s="200">
        <f t="shared" si="4"/>
        <v>0</v>
      </c>
      <c r="BF145" s="200">
        <f t="shared" si="5"/>
        <v>0</v>
      </c>
      <c r="BG145" s="200">
        <f t="shared" si="6"/>
        <v>0</v>
      </c>
      <c r="BH145" s="200">
        <f t="shared" si="7"/>
        <v>0</v>
      </c>
      <c r="BI145" s="200">
        <f t="shared" si="8"/>
        <v>0</v>
      </c>
      <c r="BJ145" s="17" t="s">
        <v>86</v>
      </c>
      <c r="BK145" s="200">
        <f t="shared" si="9"/>
        <v>0</v>
      </c>
      <c r="BL145" s="17" t="s">
        <v>256</v>
      </c>
      <c r="BM145" s="199" t="s">
        <v>1942</v>
      </c>
    </row>
    <row r="146" spans="1:65" s="2" customFormat="1" ht="16.5" customHeight="1">
      <c r="A146" s="34"/>
      <c r="B146" s="35"/>
      <c r="C146" s="187" t="s">
        <v>241</v>
      </c>
      <c r="D146" s="187" t="s">
        <v>165</v>
      </c>
      <c r="E146" s="188" t="s">
        <v>1943</v>
      </c>
      <c r="F146" s="189" t="s">
        <v>1944</v>
      </c>
      <c r="G146" s="190" t="s">
        <v>175</v>
      </c>
      <c r="H146" s="191">
        <v>18</v>
      </c>
      <c r="I146" s="192"/>
      <c r="J146" s="193">
        <f t="shared" si="0"/>
        <v>0</v>
      </c>
      <c r="K146" s="194"/>
      <c r="L146" s="39"/>
      <c r="M146" s="195" t="s">
        <v>1</v>
      </c>
      <c r="N146" s="196" t="s">
        <v>43</v>
      </c>
      <c r="O146" s="71"/>
      <c r="P146" s="197">
        <f t="shared" si="1"/>
        <v>0</v>
      </c>
      <c r="Q146" s="197">
        <v>0</v>
      </c>
      <c r="R146" s="197">
        <f t="shared" si="2"/>
        <v>0</v>
      </c>
      <c r="S146" s="197">
        <v>0</v>
      </c>
      <c r="T146" s="198">
        <f t="shared" si="3"/>
        <v>0</v>
      </c>
      <c r="U146" s="34"/>
      <c r="V146" s="34"/>
      <c r="W146" s="34"/>
      <c r="X146" s="34"/>
      <c r="Y146" s="34"/>
      <c r="Z146" s="34"/>
      <c r="AA146" s="34"/>
      <c r="AB146" s="34"/>
      <c r="AC146" s="34"/>
      <c r="AD146" s="34"/>
      <c r="AE146" s="34"/>
      <c r="AR146" s="199" t="s">
        <v>256</v>
      </c>
      <c r="AT146" s="199" t="s">
        <v>165</v>
      </c>
      <c r="AU146" s="199" t="s">
        <v>86</v>
      </c>
      <c r="AY146" s="17" t="s">
        <v>163</v>
      </c>
      <c r="BE146" s="200">
        <f t="shared" si="4"/>
        <v>0</v>
      </c>
      <c r="BF146" s="200">
        <f t="shared" si="5"/>
        <v>0</v>
      </c>
      <c r="BG146" s="200">
        <f t="shared" si="6"/>
        <v>0</v>
      </c>
      <c r="BH146" s="200">
        <f t="shared" si="7"/>
        <v>0</v>
      </c>
      <c r="BI146" s="200">
        <f t="shared" si="8"/>
        <v>0</v>
      </c>
      <c r="BJ146" s="17" t="s">
        <v>86</v>
      </c>
      <c r="BK146" s="200">
        <f t="shared" si="9"/>
        <v>0</v>
      </c>
      <c r="BL146" s="17" t="s">
        <v>256</v>
      </c>
      <c r="BM146" s="199" t="s">
        <v>1945</v>
      </c>
    </row>
    <row r="147" spans="1:65" s="2" customFormat="1" ht="24.2" customHeight="1">
      <c r="A147" s="34"/>
      <c r="B147" s="35"/>
      <c r="C147" s="187" t="s">
        <v>8</v>
      </c>
      <c r="D147" s="187" t="s">
        <v>165</v>
      </c>
      <c r="E147" s="188" t="s">
        <v>1946</v>
      </c>
      <c r="F147" s="189" t="s">
        <v>1947</v>
      </c>
      <c r="G147" s="190" t="s">
        <v>175</v>
      </c>
      <c r="H147" s="191">
        <v>18</v>
      </c>
      <c r="I147" s="192"/>
      <c r="J147" s="193">
        <f t="shared" si="0"/>
        <v>0</v>
      </c>
      <c r="K147" s="194"/>
      <c r="L147" s="39"/>
      <c r="M147" s="195" t="s">
        <v>1</v>
      </c>
      <c r="N147" s="196" t="s">
        <v>43</v>
      </c>
      <c r="O147" s="71"/>
      <c r="P147" s="197">
        <f t="shared" si="1"/>
        <v>0</v>
      </c>
      <c r="Q147" s="197">
        <v>0</v>
      </c>
      <c r="R147" s="197">
        <f t="shared" si="2"/>
        <v>0</v>
      </c>
      <c r="S147" s="197">
        <v>0</v>
      </c>
      <c r="T147" s="198">
        <f t="shared" si="3"/>
        <v>0</v>
      </c>
      <c r="U147" s="34"/>
      <c r="V147" s="34"/>
      <c r="W147" s="34"/>
      <c r="X147" s="34"/>
      <c r="Y147" s="34"/>
      <c r="Z147" s="34"/>
      <c r="AA147" s="34"/>
      <c r="AB147" s="34"/>
      <c r="AC147" s="34"/>
      <c r="AD147" s="34"/>
      <c r="AE147" s="34"/>
      <c r="AR147" s="199" t="s">
        <v>256</v>
      </c>
      <c r="AT147" s="199" t="s">
        <v>165</v>
      </c>
      <c r="AU147" s="199" t="s">
        <v>86</v>
      </c>
      <c r="AY147" s="17" t="s">
        <v>163</v>
      </c>
      <c r="BE147" s="200">
        <f t="shared" si="4"/>
        <v>0</v>
      </c>
      <c r="BF147" s="200">
        <f t="shared" si="5"/>
        <v>0</v>
      </c>
      <c r="BG147" s="200">
        <f t="shared" si="6"/>
        <v>0</v>
      </c>
      <c r="BH147" s="200">
        <f t="shared" si="7"/>
        <v>0</v>
      </c>
      <c r="BI147" s="200">
        <f t="shared" si="8"/>
        <v>0</v>
      </c>
      <c r="BJ147" s="17" t="s">
        <v>86</v>
      </c>
      <c r="BK147" s="200">
        <f t="shared" si="9"/>
        <v>0</v>
      </c>
      <c r="BL147" s="17" t="s">
        <v>256</v>
      </c>
      <c r="BM147" s="199" t="s">
        <v>374</v>
      </c>
    </row>
    <row r="148" spans="1:65" s="2" customFormat="1" ht="37.9" customHeight="1">
      <c r="A148" s="34"/>
      <c r="B148" s="35"/>
      <c r="C148" s="187" t="s">
        <v>256</v>
      </c>
      <c r="D148" s="187" t="s">
        <v>165</v>
      </c>
      <c r="E148" s="188" t="s">
        <v>1948</v>
      </c>
      <c r="F148" s="189" t="s">
        <v>1949</v>
      </c>
      <c r="G148" s="190" t="s">
        <v>175</v>
      </c>
      <c r="H148" s="191">
        <v>2</v>
      </c>
      <c r="I148" s="192"/>
      <c r="J148" s="193">
        <f t="shared" si="0"/>
        <v>0</v>
      </c>
      <c r="K148" s="194"/>
      <c r="L148" s="39"/>
      <c r="M148" s="195" t="s">
        <v>1</v>
      </c>
      <c r="N148" s="196" t="s">
        <v>43</v>
      </c>
      <c r="O148" s="71"/>
      <c r="P148" s="197">
        <f t="shared" si="1"/>
        <v>0</v>
      </c>
      <c r="Q148" s="197">
        <v>0</v>
      </c>
      <c r="R148" s="197">
        <f t="shared" si="2"/>
        <v>0</v>
      </c>
      <c r="S148" s="197">
        <v>0</v>
      </c>
      <c r="T148" s="198">
        <f t="shared" si="3"/>
        <v>0</v>
      </c>
      <c r="U148" s="34"/>
      <c r="V148" s="34"/>
      <c r="W148" s="34"/>
      <c r="X148" s="34"/>
      <c r="Y148" s="34"/>
      <c r="Z148" s="34"/>
      <c r="AA148" s="34"/>
      <c r="AB148" s="34"/>
      <c r="AC148" s="34"/>
      <c r="AD148" s="34"/>
      <c r="AE148" s="34"/>
      <c r="AR148" s="199" t="s">
        <v>256</v>
      </c>
      <c r="AT148" s="199" t="s">
        <v>165</v>
      </c>
      <c r="AU148" s="199" t="s">
        <v>86</v>
      </c>
      <c r="AY148" s="17" t="s">
        <v>163</v>
      </c>
      <c r="BE148" s="200">
        <f t="shared" si="4"/>
        <v>0</v>
      </c>
      <c r="BF148" s="200">
        <f t="shared" si="5"/>
        <v>0</v>
      </c>
      <c r="BG148" s="200">
        <f t="shared" si="6"/>
        <v>0</v>
      </c>
      <c r="BH148" s="200">
        <f t="shared" si="7"/>
        <v>0</v>
      </c>
      <c r="BI148" s="200">
        <f t="shared" si="8"/>
        <v>0</v>
      </c>
      <c r="BJ148" s="17" t="s">
        <v>86</v>
      </c>
      <c r="BK148" s="200">
        <f t="shared" si="9"/>
        <v>0</v>
      </c>
      <c r="BL148" s="17" t="s">
        <v>256</v>
      </c>
      <c r="BM148" s="199" t="s">
        <v>380</v>
      </c>
    </row>
    <row r="149" spans="1:65" s="2" customFormat="1" ht="39">
      <c r="A149" s="34"/>
      <c r="B149" s="35"/>
      <c r="C149" s="36"/>
      <c r="D149" s="203" t="s">
        <v>191</v>
      </c>
      <c r="E149" s="36"/>
      <c r="F149" s="224" t="s">
        <v>1950</v>
      </c>
      <c r="G149" s="36"/>
      <c r="H149" s="36"/>
      <c r="I149" s="225"/>
      <c r="J149" s="36"/>
      <c r="K149" s="36"/>
      <c r="L149" s="39"/>
      <c r="M149" s="226"/>
      <c r="N149" s="227"/>
      <c r="O149" s="71"/>
      <c r="P149" s="71"/>
      <c r="Q149" s="71"/>
      <c r="R149" s="71"/>
      <c r="S149" s="71"/>
      <c r="T149" s="72"/>
      <c r="U149" s="34"/>
      <c r="V149" s="34"/>
      <c r="W149" s="34"/>
      <c r="X149" s="34"/>
      <c r="Y149" s="34"/>
      <c r="Z149" s="34"/>
      <c r="AA149" s="34"/>
      <c r="AB149" s="34"/>
      <c r="AC149" s="34"/>
      <c r="AD149" s="34"/>
      <c r="AE149" s="34"/>
      <c r="AT149" s="17" t="s">
        <v>191</v>
      </c>
      <c r="AU149" s="17" t="s">
        <v>86</v>
      </c>
    </row>
    <row r="150" spans="1:65" s="2" customFormat="1" ht="24.2" customHeight="1">
      <c r="A150" s="34"/>
      <c r="B150" s="35"/>
      <c r="C150" s="187" t="s">
        <v>263</v>
      </c>
      <c r="D150" s="187" t="s">
        <v>165</v>
      </c>
      <c r="E150" s="188" t="s">
        <v>1951</v>
      </c>
      <c r="F150" s="189" t="s">
        <v>1952</v>
      </c>
      <c r="G150" s="190" t="s">
        <v>175</v>
      </c>
      <c r="H150" s="191">
        <v>2</v>
      </c>
      <c r="I150" s="192"/>
      <c r="J150" s="193">
        <f>ROUND(I150*H150,2)</f>
        <v>0</v>
      </c>
      <c r="K150" s="194"/>
      <c r="L150" s="39"/>
      <c r="M150" s="195" t="s">
        <v>1</v>
      </c>
      <c r="N150" s="196" t="s">
        <v>43</v>
      </c>
      <c r="O150" s="71"/>
      <c r="P150" s="197">
        <f>O150*H150</f>
        <v>0</v>
      </c>
      <c r="Q150" s="197">
        <v>0</v>
      </c>
      <c r="R150" s="197">
        <f>Q150*H150</f>
        <v>0</v>
      </c>
      <c r="S150" s="197">
        <v>0</v>
      </c>
      <c r="T150" s="198">
        <f>S150*H150</f>
        <v>0</v>
      </c>
      <c r="U150" s="34"/>
      <c r="V150" s="34"/>
      <c r="W150" s="34"/>
      <c r="X150" s="34"/>
      <c r="Y150" s="34"/>
      <c r="Z150" s="34"/>
      <c r="AA150" s="34"/>
      <c r="AB150" s="34"/>
      <c r="AC150" s="34"/>
      <c r="AD150" s="34"/>
      <c r="AE150" s="34"/>
      <c r="AR150" s="199" t="s">
        <v>256</v>
      </c>
      <c r="AT150" s="199" t="s">
        <v>165</v>
      </c>
      <c r="AU150" s="199" t="s">
        <v>86</v>
      </c>
      <c r="AY150" s="17" t="s">
        <v>163</v>
      </c>
      <c r="BE150" s="200">
        <f>IF(N150="základní",J150,0)</f>
        <v>0</v>
      </c>
      <c r="BF150" s="200">
        <f>IF(N150="snížená",J150,0)</f>
        <v>0</v>
      </c>
      <c r="BG150" s="200">
        <f>IF(N150="zákl. přenesená",J150,0)</f>
        <v>0</v>
      </c>
      <c r="BH150" s="200">
        <f>IF(N150="sníž. přenesená",J150,0)</f>
        <v>0</v>
      </c>
      <c r="BI150" s="200">
        <f>IF(N150="nulová",J150,0)</f>
        <v>0</v>
      </c>
      <c r="BJ150" s="17" t="s">
        <v>86</v>
      </c>
      <c r="BK150" s="200">
        <f>ROUND(I150*H150,2)</f>
        <v>0</v>
      </c>
      <c r="BL150" s="17" t="s">
        <v>256</v>
      </c>
      <c r="BM150" s="199" t="s">
        <v>1953</v>
      </c>
    </row>
    <row r="151" spans="1:65" s="2" customFormat="1" ht="39">
      <c r="A151" s="34"/>
      <c r="B151" s="35"/>
      <c r="C151" s="36"/>
      <c r="D151" s="203" t="s">
        <v>191</v>
      </c>
      <c r="E151" s="36"/>
      <c r="F151" s="224" t="s">
        <v>1954</v>
      </c>
      <c r="G151" s="36"/>
      <c r="H151" s="36"/>
      <c r="I151" s="225"/>
      <c r="J151" s="36"/>
      <c r="K151" s="36"/>
      <c r="L151" s="39"/>
      <c r="M151" s="226"/>
      <c r="N151" s="227"/>
      <c r="O151" s="71"/>
      <c r="P151" s="71"/>
      <c r="Q151" s="71"/>
      <c r="R151" s="71"/>
      <c r="S151" s="71"/>
      <c r="T151" s="72"/>
      <c r="U151" s="34"/>
      <c r="V151" s="34"/>
      <c r="W151" s="34"/>
      <c r="X151" s="34"/>
      <c r="Y151" s="34"/>
      <c r="Z151" s="34"/>
      <c r="AA151" s="34"/>
      <c r="AB151" s="34"/>
      <c r="AC151" s="34"/>
      <c r="AD151" s="34"/>
      <c r="AE151" s="34"/>
      <c r="AT151" s="17" t="s">
        <v>191</v>
      </c>
      <c r="AU151" s="17" t="s">
        <v>86</v>
      </c>
    </row>
    <row r="152" spans="1:65" s="2" customFormat="1" ht="16.5" customHeight="1">
      <c r="A152" s="34"/>
      <c r="B152" s="35"/>
      <c r="C152" s="187" t="s">
        <v>270</v>
      </c>
      <c r="D152" s="187" t="s">
        <v>165</v>
      </c>
      <c r="E152" s="188" t="s">
        <v>1955</v>
      </c>
      <c r="F152" s="189" t="s">
        <v>1956</v>
      </c>
      <c r="G152" s="190" t="s">
        <v>1169</v>
      </c>
      <c r="H152" s="191">
        <v>48</v>
      </c>
      <c r="I152" s="192"/>
      <c r="J152" s="193">
        <f>ROUND(I152*H152,2)</f>
        <v>0</v>
      </c>
      <c r="K152" s="194"/>
      <c r="L152" s="39"/>
      <c r="M152" s="195" t="s">
        <v>1</v>
      </c>
      <c r="N152" s="196" t="s">
        <v>43</v>
      </c>
      <c r="O152" s="71"/>
      <c r="P152" s="197">
        <f>O152*H152</f>
        <v>0</v>
      </c>
      <c r="Q152" s="197">
        <v>0</v>
      </c>
      <c r="R152" s="197">
        <f>Q152*H152</f>
        <v>0</v>
      </c>
      <c r="S152" s="197">
        <v>0</v>
      </c>
      <c r="T152" s="198">
        <f>S152*H152</f>
        <v>0</v>
      </c>
      <c r="U152" s="34"/>
      <c r="V152" s="34"/>
      <c r="W152" s="34"/>
      <c r="X152" s="34"/>
      <c r="Y152" s="34"/>
      <c r="Z152" s="34"/>
      <c r="AA152" s="34"/>
      <c r="AB152" s="34"/>
      <c r="AC152" s="34"/>
      <c r="AD152" s="34"/>
      <c r="AE152" s="34"/>
      <c r="AR152" s="199" t="s">
        <v>256</v>
      </c>
      <c r="AT152" s="199" t="s">
        <v>165</v>
      </c>
      <c r="AU152" s="199" t="s">
        <v>86</v>
      </c>
      <c r="AY152" s="17" t="s">
        <v>163</v>
      </c>
      <c r="BE152" s="200">
        <f>IF(N152="základní",J152,0)</f>
        <v>0</v>
      </c>
      <c r="BF152" s="200">
        <f>IF(N152="snížená",J152,0)</f>
        <v>0</v>
      </c>
      <c r="BG152" s="200">
        <f>IF(N152="zákl. přenesená",J152,0)</f>
        <v>0</v>
      </c>
      <c r="BH152" s="200">
        <f>IF(N152="sníž. přenesená",J152,0)</f>
        <v>0</v>
      </c>
      <c r="BI152" s="200">
        <f>IF(N152="nulová",J152,0)</f>
        <v>0</v>
      </c>
      <c r="BJ152" s="17" t="s">
        <v>86</v>
      </c>
      <c r="BK152" s="200">
        <f>ROUND(I152*H152,2)</f>
        <v>0</v>
      </c>
      <c r="BL152" s="17" t="s">
        <v>256</v>
      </c>
      <c r="BM152" s="199" t="s">
        <v>412</v>
      </c>
    </row>
    <row r="153" spans="1:65" s="2" customFormat="1" ht="24.2" customHeight="1">
      <c r="A153" s="34"/>
      <c r="B153" s="35"/>
      <c r="C153" s="187" t="s">
        <v>295</v>
      </c>
      <c r="D153" s="187" t="s">
        <v>165</v>
      </c>
      <c r="E153" s="188" t="s">
        <v>1957</v>
      </c>
      <c r="F153" s="189" t="s">
        <v>1958</v>
      </c>
      <c r="G153" s="190" t="s">
        <v>397</v>
      </c>
      <c r="H153" s="191">
        <v>18</v>
      </c>
      <c r="I153" s="192"/>
      <c r="J153" s="193">
        <f>ROUND(I153*H153,2)</f>
        <v>0</v>
      </c>
      <c r="K153" s="194"/>
      <c r="L153" s="39"/>
      <c r="M153" s="195" t="s">
        <v>1</v>
      </c>
      <c r="N153" s="196" t="s">
        <v>43</v>
      </c>
      <c r="O153" s="71"/>
      <c r="P153" s="197">
        <f>O153*H153</f>
        <v>0</v>
      </c>
      <c r="Q153" s="197">
        <v>0</v>
      </c>
      <c r="R153" s="197">
        <f>Q153*H153</f>
        <v>0</v>
      </c>
      <c r="S153" s="197">
        <v>0</v>
      </c>
      <c r="T153" s="198">
        <f>S153*H153</f>
        <v>0</v>
      </c>
      <c r="U153" s="34"/>
      <c r="V153" s="34"/>
      <c r="W153" s="34"/>
      <c r="X153" s="34"/>
      <c r="Y153" s="34"/>
      <c r="Z153" s="34"/>
      <c r="AA153" s="34"/>
      <c r="AB153" s="34"/>
      <c r="AC153" s="34"/>
      <c r="AD153" s="34"/>
      <c r="AE153" s="34"/>
      <c r="AR153" s="199" t="s">
        <v>256</v>
      </c>
      <c r="AT153" s="199" t="s">
        <v>165</v>
      </c>
      <c r="AU153" s="199" t="s">
        <v>86</v>
      </c>
      <c r="AY153" s="17" t="s">
        <v>163</v>
      </c>
      <c r="BE153" s="200">
        <f>IF(N153="základní",J153,0)</f>
        <v>0</v>
      </c>
      <c r="BF153" s="200">
        <f>IF(N153="snížená",J153,0)</f>
        <v>0</v>
      </c>
      <c r="BG153" s="200">
        <f>IF(N153="zákl. přenesená",J153,0)</f>
        <v>0</v>
      </c>
      <c r="BH153" s="200">
        <f>IF(N153="sníž. přenesená",J153,0)</f>
        <v>0</v>
      </c>
      <c r="BI153" s="200">
        <f>IF(N153="nulová",J153,0)</f>
        <v>0</v>
      </c>
      <c r="BJ153" s="17" t="s">
        <v>86</v>
      </c>
      <c r="BK153" s="200">
        <f>ROUND(I153*H153,2)</f>
        <v>0</v>
      </c>
      <c r="BL153" s="17" t="s">
        <v>256</v>
      </c>
      <c r="BM153" s="199" t="s">
        <v>442</v>
      </c>
    </row>
    <row r="154" spans="1:65" s="2" customFormat="1" ht="16.5" customHeight="1">
      <c r="A154" s="34"/>
      <c r="B154" s="35"/>
      <c r="C154" s="187" t="s">
        <v>302</v>
      </c>
      <c r="D154" s="187" t="s">
        <v>165</v>
      </c>
      <c r="E154" s="188" t="s">
        <v>1959</v>
      </c>
      <c r="F154" s="189" t="s">
        <v>1960</v>
      </c>
      <c r="G154" s="190" t="s">
        <v>397</v>
      </c>
      <c r="H154" s="191">
        <v>1</v>
      </c>
      <c r="I154" s="192"/>
      <c r="J154" s="193">
        <f>ROUND(I154*H154,2)</f>
        <v>0</v>
      </c>
      <c r="K154" s="194"/>
      <c r="L154" s="39"/>
      <c r="M154" s="195" t="s">
        <v>1</v>
      </c>
      <c r="N154" s="196" t="s">
        <v>43</v>
      </c>
      <c r="O154" s="71"/>
      <c r="P154" s="197">
        <f>O154*H154</f>
        <v>0</v>
      </c>
      <c r="Q154" s="197">
        <v>0</v>
      </c>
      <c r="R154" s="197">
        <f>Q154*H154</f>
        <v>0</v>
      </c>
      <c r="S154" s="197">
        <v>0</v>
      </c>
      <c r="T154" s="198">
        <f>S154*H154</f>
        <v>0</v>
      </c>
      <c r="U154" s="34"/>
      <c r="V154" s="34"/>
      <c r="W154" s="34"/>
      <c r="X154" s="34"/>
      <c r="Y154" s="34"/>
      <c r="Z154" s="34"/>
      <c r="AA154" s="34"/>
      <c r="AB154" s="34"/>
      <c r="AC154" s="34"/>
      <c r="AD154" s="34"/>
      <c r="AE154" s="34"/>
      <c r="AR154" s="199" t="s">
        <v>256</v>
      </c>
      <c r="AT154" s="199" t="s">
        <v>165</v>
      </c>
      <c r="AU154" s="199" t="s">
        <v>86</v>
      </c>
      <c r="AY154" s="17" t="s">
        <v>163</v>
      </c>
      <c r="BE154" s="200">
        <f>IF(N154="základní",J154,0)</f>
        <v>0</v>
      </c>
      <c r="BF154" s="200">
        <f>IF(N154="snížená",J154,0)</f>
        <v>0</v>
      </c>
      <c r="BG154" s="200">
        <f>IF(N154="zákl. přenesená",J154,0)</f>
        <v>0</v>
      </c>
      <c r="BH154" s="200">
        <f>IF(N154="sníž. přenesená",J154,0)</f>
        <v>0</v>
      </c>
      <c r="BI154" s="200">
        <f>IF(N154="nulová",J154,0)</f>
        <v>0</v>
      </c>
      <c r="BJ154" s="17" t="s">
        <v>86</v>
      </c>
      <c r="BK154" s="200">
        <f>ROUND(I154*H154,2)</f>
        <v>0</v>
      </c>
      <c r="BL154" s="17" t="s">
        <v>256</v>
      </c>
      <c r="BM154" s="199" t="s">
        <v>451</v>
      </c>
    </row>
    <row r="155" spans="1:65" s="2" customFormat="1" ht="44.25" customHeight="1">
      <c r="A155" s="34"/>
      <c r="B155" s="35"/>
      <c r="C155" s="187" t="s">
        <v>7</v>
      </c>
      <c r="D155" s="187" t="s">
        <v>165</v>
      </c>
      <c r="E155" s="188" t="s">
        <v>1961</v>
      </c>
      <c r="F155" s="189" t="s">
        <v>1962</v>
      </c>
      <c r="G155" s="190" t="s">
        <v>397</v>
      </c>
      <c r="H155" s="191">
        <v>1</v>
      </c>
      <c r="I155" s="192"/>
      <c r="J155" s="193">
        <f>ROUND(I155*H155,2)</f>
        <v>0</v>
      </c>
      <c r="K155" s="194"/>
      <c r="L155" s="39"/>
      <c r="M155" s="195" t="s">
        <v>1</v>
      </c>
      <c r="N155" s="196" t="s">
        <v>43</v>
      </c>
      <c r="O155" s="71"/>
      <c r="P155" s="197">
        <f>O155*H155</f>
        <v>0</v>
      </c>
      <c r="Q155" s="197">
        <v>0</v>
      </c>
      <c r="R155" s="197">
        <f>Q155*H155</f>
        <v>0</v>
      </c>
      <c r="S155" s="197">
        <v>0</v>
      </c>
      <c r="T155" s="198">
        <f>S155*H155</f>
        <v>0</v>
      </c>
      <c r="U155" s="34"/>
      <c r="V155" s="34"/>
      <c r="W155" s="34"/>
      <c r="X155" s="34"/>
      <c r="Y155" s="34"/>
      <c r="Z155" s="34"/>
      <c r="AA155" s="34"/>
      <c r="AB155" s="34"/>
      <c r="AC155" s="34"/>
      <c r="AD155" s="34"/>
      <c r="AE155" s="34"/>
      <c r="AR155" s="199" t="s">
        <v>256</v>
      </c>
      <c r="AT155" s="199" t="s">
        <v>165</v>
      </c>
      <c r="AU155" s="199" t="s">
        <v>86</v>
      </c>
      <c r="AY155" s="17" t="s">
        <v>163</v>
      </c>
      <c r="BE155" s="200">
        <f>IF(N155="základní",J155,0)</f>
        <v>0</v>
      </c>
      <c r="BF155" s="200">
        <f>IF(N155="snížená",J155,0)</f>
        <v>0</v>
      </c>
      <c r="BG155" s="200">
        <f>IF(N155="zákl. přenesená",J155,0)</f>
        <v>0</v>
      </c>
      <c r="BH155" s="200">
        <f>IF(N155="sníž. přenesená",J155,0)</f>
        <v>0</v>
      </c>
      <c r="BI155" s="200">
        <f>IF(N155="nulová",J155,0)</f>
        <v>0</v>
      </c>
      <c r="BJ155" s="17" t="s">
        <v>86</v>
      </c>
      <c r="BK155" s="200">
        <f>ROUND(I155*H155,2)</f>
        <v>0</v>
      </c>
      <c r="BL155" s="17" t="s">
        <v>256</v>
      </c>
      <c r="BM155" s="199" t="s">
        <v>1963</v>
      </c>
    </row>
    <row r="156" spans="1:65" s="2" customFormat="1" ht="24.2" customHeight="1">
      <c r="A156" s="34"/>
      <c r="B156" s="35"/>
      <c r="C156" s="187" t="s">
        <v>315</v>
      </c>
      <c r="D156" s="187" t="s">
        <v>165</v>
      </c>
      <c r="E156" s="188" t="s">
        <v>1964</v>
      </c>
      <c r="F156" s="189" t="s">
        <v>1965</v>
      </c>
      <c r="G156" s="190" t="s">
        <v>537</v>
      </c>
      <c r="H156" s="239"/>
      <c r="I156" s="192"/>
      <c r="J156" s="193">
        <f>ROUND(I156*H156,2)</f>
        <v>0</v>
      </c>
      <c r="K156" s="194"/>
      <c r="L156" s="39"/>
      <c r="M156" s="195" t="s">
        <v>1</v>
      </c>
      <c r="N156" s="196" t="s">
        <v>43</v>
      </c>
      <c r="O156" s="71"/>
      <c r="P156" s="197">
        <f>O156*H156</f>
        <v>0</v>
      </c>
      <c r="Q156" s="197">
        <v>0</v>
      </c>
      <c r="R156" s="197">
        <f>Q156*H156</f>
        <v>0</v>
      </c>
      <c r="S156" s="197">
        <v>0</v>
      </c>
      <c r="T156" s="198">
        <f>S156*H156</f>
        <v>0</v>
      </c>
      <c r="U156" s="34"/>
      <c r="V156" s="34"/>
      <c r="W156" s="34"/>
      <c r="X156" s="34"/>
      <c r="Y156" s="34"/>
      <c r="Z156" s="34"/>
      <c r="AA156" s="34"/>
      <c r="AB156" s="34"/>
      <c r="AC156" s="34"/>
      <c r="AD156" s="34"/>
      <c r="AE156" s="34"/>
      <c r="AR156" s="199" t="s">
        <v>256</v>
      </c>
      <c r="AT156" s="199" t="s">
        <v>165</v>
      </c>
      <c r="AU156" s="199" t="s">
        <v>86</v>
      </c>
      <c r="AY156" s="17" t="s">
        <v>163</v>
      </c>
      <c r="BE156" s="200">
        <f>IF(N156="základní",J156,0)</f>
        <v>0</v>
      </c>
      <c r="BF156" s="200">
        <f>IF(N156="snížená",J156,0)</f>
        <v>0</v>
      </c>
      <c r="BG156" s="200">
        <f>IF(N156="zákl. přenesená",J156,0)</f>
        <v>0</v>
      </c>
      <c r="BH156" s="200">
        <f>IF(N156="sníž. přenesená",J156,0)</f>
        <v>0</v>
      </c>
      <c r="BI156" s="200">
        <f>IF(N156="nulová",J156,0)</f>
        <v>0</v>
      </c>
      <c r="BJ156" s="17" t="s">
        <v>86</v>
      </c>
      <c r="BK156" s="200">
        <f>ROUND(I156*H156,2)</f>
        <v>0</v>
      </c>
      <c r="BL156" s="17" t="s">
        <v>256</v>
      </c>
      <c r="BM156" s="199" t="s">
        <v>1966</v>
      </c>
    </row>
    <row r="157" spans="1:65" s="12" customFormat="1" ht="25.9" customHeight="1">
      <c r="B157" s="171"/>
      <c r="C157" s="172"/>
      <c r="D157" s="173" t="s">
        <v>77</v>
      </c>
      <c r="E157" s="174" t="s">
        <v>521</v>
      </c>
      <c r="F157" s="174" t="s">
        <v>522</v>
      </c>
      <c r="G157" s="172"/>
      <c r="H157" s="172"/>
      <c r="I157" s="175"/>
      <c r="J157" s="176">
        <f>BK157</f>
        <v>0</v>
      </c>
      <c r="K157" s="172"/>
      <c r="L157" s="177"/>
      <c r="M157" s="178"/>
      <c r="N157" s="179"/>
      <c r="O157" s="179"/>
      <c r="P157" s="180">
        <f>P158</f>
        <v>0</v>
      </c>
      <c r="Q157" s="179"/>
      <c r="R157" s="180">
        <f>R158</f>
        <v>4.6460000000000001E-2</v>
      </c>
      <c r="S157" s="179"/>
      <c r="T157" s="181">
        <f>T158</f>
        <v>0</v>
      </c>
      <c r="AR157" s="182" t="s">
        <v>88</v>
      </c>
      <c r="AT157" s="183" t="s">
        <v>77</v>
      </c>
      <c r="AU157" s="183" t="s">
        <v>78</v>
      </c>
      <c r="AY157" s="182" t="s">
        <v>163</v>
      </c>
      <c r="BK157" s="184">
        <f>BK158</f>
        <v>0</v>
      </c>
    </row>
    <row r="158" spans="1:65" s="12" customFormat="1" ht="22.9" customHeight="1">
      <c r="B158" s="171"/>
      <c r="C158" s="172"/>
      <c r="D158" s="173" t="s">
        <v>77</v>
      </c>
      <c r="E158" s="185" t="s">
        <v>523</v>
      </c>
      <c r="F158" s="185" t="s">
        <v>524</v>
      </c>
      <c r="G158" s="172"/>
      <c r="H158" s="172"/>
      <c r="I158" s="175"/>
      <c r="J158" s="186">
        <f>BK158</f>
        <v>0</v>
      </c>
      <c r="K158" s="172"/>
      <c r="L158" s="177"/>
      <c r="M158" s="178"/>
      <c r="N158" s="179"/>
      <c r="O158" s="179"/>
      <c r="P158" s="180">
        <f>SUM(P159:P162)</f>
        <v>0</v>
      </c>
      <c r="Q158" s="179"/>
      <c r="R158" s="180">
        <f>SUM(R159:R162)</f>
        <v>4.6460000000000001E-2</v>
      </c>
      <c r="S158" s="179"/>
      <c r="T158" s="181">
        <f>SUM(T159:T162)</f>
        <v>0</v>
      </c>
      <c r="AR158" s="182" t="s">
        <v>88</v>
      </c>
      <c r="AT158" s="183" t="s">
        <v>77</v>
      </c>
      <c r="AU158" s="183" t="s">
        <v>86</v>
      </c>
      <c r="AY158" s="182" t="s">
        <v>163</v>
      </c>
      <c r="BK158" s="184">
        <f>SUM(BK159:BK162)</f>
        <v>0</v>
      </c>
    </row>
    <row r="159" spans="1:65" s="2" customFormat="1" ht="24.2" customHeight="1">
      <c r="A159" s="34"/>
      <c r="B159" s="35"/>
      <c r="C159" s="187" t="s">
        <v>320</v>
      </c>
      <c r="D159" s="187" t="s">
        <v>165</v>
      </c>
      <c r="E159" s="188" t="s">
        <v>1967</v>
      </c>
      <c r="F159" s="189" t="s">
        <v>1968</v>
      </c>
      <c r="G159" s="190" t="s">
        <v>259</v>
      </c>
      <c r="H159" s="191">
        <v>404</v>
      </c>
      <c r="I159" s="192"/>
      <c r="J159" s="193">
        <f>ROUND(I159*H159,2)</f>
        <v>0</v>
      </c>
      <c r="K159" s="194"/>
      <c r="L159" s="39"/>
      <c r="M159" s="195" t="s">
        <v>1</v>
      </c>
      <c r="N159" s="196" t="s">
        <v>43</v>
      </c>
      <c r="O159" s="71"/>
      <c r="P159" s="197">
        <f>O159*H159</f>
        <v>0</v>
      </c>
      <c r="Q159" s="197">
        <v>0</v>
      </c>
      <c r="R159" s="197">
        <f>Q159*H159</f>
        <v>0</v>
      </c>
      <c r="S159" s="197">
        <v>0</v>
      </c>
      <c r="T159" s="198">
        <f>S159*H159</f>
        <v>0</v>
      </c>
      <c r="U159" s="34"/>
      <c r="V159" s="34"/>
      <c r="W159" s="34"/>
      <c r="X159" s="34"/>
      <c r="Y159" s="34"/>
      <c r="Z159" s="34"/>
      <c r="AA159" s="34"/>
      <c r="AB159" s="34"/>
      <c r="AC159" s="34"/>
      <c r="AD159" s="34"/>
      <c r="AE159" s="34"/>
      <c r="AR159" s="199" t="s">
        <v>256</v>
      </c>
      <c r="AT159" s="199" t="s">
        <v>165</v>
      </c>
      <c r="AU159" s="199" t="s">
        <v>88</v>
      </c>
      <c r="AY159" s="17" t="s">
        <v>163</v>
      </c>
      <c r="BE159" s="200">
        <f>IF(N159="základní",J159,0)</f>
        <v>0</v>
      </c>
      <c r="BF159" s="200">
        <f>IF(N159="snížená",J159,0)</f>
        <v>0</v>
      </c>
      <c r="BG159" s="200">
        <f>IF(N159="zákl. přenesená",J159,0)</f>
        <v>0</v>
      </c>
      <c r="BH159" s="200">
        <f>IF(N159="sníž. přenesená",J159,0)</f>
        <v>0</v>
      </c>
      <c r="BI159" s="200">
        <f>IF(N159="nulová",J159,0)</f>
        <v>0</v>
      </c>
      <c r="BJ159" s="17" t="s">
        <v>86</v>
      </c>
      <c r="BK159" s="200">
        <f>ROUND(I159*H159,2)</f>
        <v>0</v>
      </c>
      <c r="BL159" s="17" t="s">
        <v>256</v>
      </c>
      <c r="BM159" s="199" t="s">
        <v>1969</v>
      </c>
    </row>
    <row r="160" spans="1:65" s="2" customFormat="1" ht="37.9" customHeight="1">
      <c r="A160" s="34"/>
      <c r="B160" s="35"/>
      <c r="C160" s="213" t="s">
        <v>324</v>
      </c>
      <c r="D160" s="213" t="s">
        <v>186</v>
      </c>
      <c r="E160" s="214" t="s">
        <v>1970</v>
      </c>
      <c r="F160" s="215" t="s">
        <v>1971</v>
      </c>
      <c r="G160" s="216" t="s">
        <v>259</v>
      </c>
      <c r="H160" s="217">
        <v>464.6</v>
      </c>
      <c r="I160" s="218"/>
      <c r="J160" s="219">
        <f>ROUND(I160*H160,2)</f>
        <v>0</v>
      </c>
      <c r="K160" s="220"/>
      <c r="L160" s="221"/>
      <c r="M160" s="222" t="s">
        <v>1</v>
      </c>
      <c r="N160" s="223" t="s">
        <v>43</v>
      </c>
      <c r="O160" s="71"/>
      <c r="P160" s="197">
        <f>O160*H160</f>
        <v>0</v>
      </c>
      <c r="Q160" s="197">
        <v>1E-4</v>
      </c>
      <c r="R160" s="197">
        <f>Q160*H160</f>
        <v>4.6460000000000001E-2</v>
      </c>
      <c r="S160" s="197">
        <v>0</v>
      </c>
      <c r="T160" s="198">
        <f>S160*H160</f>
        <v>0</v>
      </c>
      <c r="U160" s="34"/>
      <c r="V160" s="34"/>
      <c r="W160" s="34"/>
      <c r="X160" s="34"/>
      <c r="Y160" s="34"/>
      <c r="Z160" s="34"/>
      <c r="AA160" s="34"/>
      <c r="AB160" s="34"/>
      <c r="AC160" s="34"/>
      <c r="AD160" s="34"/>
      <c r="AE160" s="34"/>
      <c r="AR160" s="199" t="s">
        <v>366</v>
      </c>
      <c r="AT160" s="199" t="s">
        <v>186</v>
      </c>
      <c r="AU160" s="199" t="s">
        <v>88</v>
      </c>
      <c r="AY160" s="17" t="s">
        <v>163</v>
      </c>
      <c r="BE160" s="200">
        <f>IF(N160="základní",J160,0)</f>
        <v>0</v>
      </c>
      <c r="BF160" s="200">
        <f>IF(N160="snížená",J160,0)</f>
        <v>0</v>
      </c>
      <c r="BG160" s="200">
        <f>IF(N160="zákl. přenesená",J160,0)</f>
        <v>0</v>
      </c>
      <c r="BH160" s="200">
        <f>IF(N160="sníž. přenesená",J160,0)</f>
        <v>0</v>
      </c>
      <c r="BI160" s="200">
        <f>IF(N160="nulová",J160,0)</f>
        <v>0</v>
      </c>
      <c r="BJ160" s="17" t="s">
        <v>86</v>
      </c>
      <c r="BK160" s="200">
        <f>ROUND(I160*H160,2)</f>
        <v>0</v>
      </c>
      <c r="BL160" s="17" t="s">
        <v>256</v>
      </c>
      <c r="BM160" s="199" t="s">
        <v>1972</v>
      </c>
    </row>
    <row r="161" spans="1:65" s="13" customFormat="1" ht="11.25">
      <c r="B161" s="201"/>
      <c r="C161" s="202"/>
      <c r="D161" s="203" t="s">
        <v>171</v>
      </c>
      <c r="E161" s="202"/>
      <c r="F161" s="205" t="s">
        <v>1973</v>
      </c>
      <c r="G161" s="202"/>
      <c r="H161" s="206">
        <v>464.6</v>
      </c>
      <c r="I161" s="207"/>
      <c r="J161" s="202"/>
      <c r="K161" s="202"/>
      <c r="L161" s="208"/>
      <c r="M161" s="209"/>
      <c r="N161" s="210"/>
      <c r="O161" s="210"/>
      <c r="P161" s="210"/>
      <c r="Q161" s="210"/>
      <c r="R161" s="210"/>
      <c r="S161" s="210"/>
      <c r="T161" s="211"/>
      <c r="AT161" s="212" t="s">
        <v>171</v>
      </c>
      <c r="AU161" s="212" t="s">
        <v>88</v>
      </c>
      <c r="AV161" s="13" t="s">
        <v>88</v>
      </c>
      <c r="AW161" s="13" t="s">
        <v>4</v>
      </c>
      <c r="AX161" s="13" t="s">
        <v>86</v>
      </c>
      <c r="AY161" s="212" t="s">
        <v>163</v>
      </c>
    </row>
    <row r="162" spans="1:65" s="2" customFormat="1" ht="24.2" customHeight="1">
      <c r="A162" s="34"/>
      <c r="B162" s="35"/>
      <c r="C162" s="187" t="s">
        <v>329</v>
      </c>
      <c r="D162" s="187" t="s">
        <v>165</v>
      </c>
      <c r="E162" s="188" t="s">
        <v>535</v>
      </c>
      <c r="F162" s="189" t="s">
        <v>1974</v>
      </c>
      <c r="G162" s="190" t="s">
        <v>537</v>
      </c>
      <c r="H162" s="239"/>
      <c r="I162" s="192"/>
      <c r="J162" s="193">
        <f>ROUND(I162*H162,2)</f>
        <v>0</v>
      </c>
      <c r="K162" s="194"/>
      <c r="L162" s="39"/>
      <c r="M162" s="240" t="s">
        <v>1</v>
      </c>
      <c r="N162" s="241" t="s">
        <v>43</v>
      </c>
      <c r="O162" s="242"/>
      <c r="P162" s="243">
        <f>O162*H162</f>
        <v>0</v>
      </c>
      <c r="Q162" s="243">
        <v>0</v>
      </c>
      <c r="R162" s="243">
        <f>Q162*H162</f>
        <v>0</v>
      </c>
      <c r="S162" s="243">
        <v>0</v>
      </c>
      <c r="T162" s="244">
        <f>S162*H162</f>
        <v>0</v>
      </c>
      <c r="U162" s="34"/>
      <c r="V162" s="34"/>
      <c r="W162" s="34"/>
      <c r="X162" s="34"/>
      <c r="Y162" s="34"/>
      <c r="Z162" s="34"/>
      <c r="AA162" s="34"/>
      <c r="AB162" s="34"/>
      <c r="AC162" s="34"/>
      <c r="AD162" s="34"/>
      <c r="AE162" s="34"/>
      <c r="AR162" s="199" t="s">
        <v>256</v>
      </c>
      <c r="AT162" s="199" t="s">
        <v>165</v>
      </c>
      <c r="AU162" s="199" t="s">
        <v>88</v>
      </c>
      <c r="AY162" s="17" t="s">
        <v>163</v>
      </c>
      <c r="BE162" s="200">
        <f>IF(N162="základní",J162,0)</f>
        <v>0</v>
      </c>
      <c r="BF162" s="200">
        <f>IF(N162="snížená",J162,0)</f>
        <v>0</v>
      </c>
      <c r="BG162" s="200">
        <f>IF(N162="zákl. přenesená",J162,0)</f>
        <v>0</v>
      </c>
      <c r="BH162" s="200">
        <f>IF(N162="sníž. přenesená",J162,0)</f>
        <v>0</v>
      </c>
      <c r="BI162" s="200">
        <f>IF(N162="nulová",J162,0)</f>
        <v>0</v>
      </c>
      <c r="BJ162" s="17" t="s">
        <v>86</v>
      </c>
      <c r="BK162" s="200">
        <f>ROUND(I162*H162,2)</f>
        <v>0</v>
      </c>
      <c r="BL162" s="17" t="s">
        <v>256</v>
      </c>
      <c r="BM162" s="199" t="s">
        <v>1975</v>
      </c>
    </row>
    <row r="163" spans="1:65" s="2" customFormat="1" ht="6.95" customHeight="1">
      <c r="A163" s="34"/>
      <c r="B163" s="54"/>
      <c r="C163" s="55"/>
      <c r="D163" s="55"/>
      <c r="E163" s="55"/>
      <c r="F163" s="55"/>
      <c r="G163" s="55"/>
      <c r="H163" s="55"/>
      <c r="I163" s="55"/>
      <c r="J163" s="55"/>
      <c r="K163" s="55"/>
      <c r="L163" s="39"/>
      <c r="M163" s="34"/>
      <c r="O163" s="34"/>
      <c r="P163" s="34"/>
      <c r="Q163" s="34"/>
      <c r="R163" s="34"/>
      <c r="S163" s="34"/>
      <c r="T163" s="34"/>
      <c r="U163" s="34"/>
      <c r="V163" s="34"/>
      <c r="W163" s="34"/>
      <c r="X163" s="34"/>
      <c r="Y163" s="34"/>
      <c r="Z163" s="34"/>
      <c r="AA163" s="34"/>
      <c r="AB163" s="34"/>
      <c r="AC163" s="34"/>
      <c r="AD163" s="34"/>
      <c r="AE163" s="34"/>
    </row>
  </sheetData>
  <sheetProtection algorithmName="SHA-512" hashValue="IkXj0M7MtsEeiUFjXHJIednwY4FWUHddx1W5WYGc/j+Hz0SEoBts94F4L8pBkUj88e5FTe3j4+4OuMvs/zyHRA==" saltValue="Bnxr55Mky7GW0Y7bSrKp9ZQ+dHtg+UPq41AQPcEtQiArNrDyXlFSkm4QpqItgrx5/3JQ3jR8YJ60U+6na5qaUQ==" spinCount="100000" sheet="1" objects="1" scenarios="1" formatColumns="0" formatRows="0" autoFilter="0"/>
  <autoFilter ref="C120:K16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103</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1976</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114</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ROUND((SUM(BE121:BE253)),  2)</f>
        <v>0</v>
      </c>
      <c r="G33" s="34"/>
      <c r="H33" s="34"/>
      <c r="I33" s="124">
        <v>0.21</v>
      </c>
      <c r="J33" s="123">
        <f>ROUND(((SUM(BE121:BE253))*I33),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ROUND((SUM(BF121:BF253)),  2)</f>
        <v>0</v>
      </c>
      <c r="G34" s="34"/>
      <c r="H34" s="34"/>
      <c r="I34" s="124">
        <v>0.15</v>
      </c>
      <c r="J34" s="123">
        <f>ROUND(((SUM(BF121:BF253))*I34),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ROUND((SUM(BG121:BG253)),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ROUND((SUM(BH121:BH253)),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ROUND((SUM(BI121:BI253)),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006 - Slaboproud</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4.95" customHeight="1">
      <c r="B97" s="147"/>
      <c r="C97" s="148"/>
      <c r="D97" s="149" t="s">
        <v>1977</v>
      </c>
      <c r="E97" s="150"/>
      <c r="F97" s="150"/>
      <c r="G97" s="150"/>
      <c r="H97" s="150"/>
      <c r="I97" s="150"/>
      <c r="J97" s="151">
        <f>J122</f>
        <v>0</v>
      </c>
      <c r="K97" s="148"/>
      <c r="L97" s="152"/>
    </row>
    <row r="98" spans="1:31" s="9" customFormat="1" ht="24.95" customHeight="1">
      <c r="B98" s="147"/>
      <c r="C98" s="148"/>
      <c r="D98" s="149" t="s">
        <v>1978</v>
      </c>
      <c r="E98" s="150"/>
      <c r="F98" s="150"/>
      <c r="G98" s="150"/>
      <c r="H98" s="150"/>
      <c r="I98" s="150"/>
      <c r="J98" s="151">
        <f>J205</f>
        <v>0</v>
      </c>
      <c r="K98" s="148"/>
      <c r="L98" s="152"/>
    </row>
    <row r="99" spans="1:31" s="9" customFormat="1" ht="24.95" customHeight="1">
      <c r="B99" s="147"/>
      <c r="C99" s="148"/>
      <c r="D99" s="149" t="s">
        <v>1979</v>
      </c>
      <c r="E99" s="150"/>
      <c r="F99" s="150"/>
      <c r="G99" s="150"/>
      <c r="H99" s="150"/>
      <c r="I99" s="150"/>
      <c r="J99" s="151">
        <f>J240</f>
        <v>0</v>
      </c>
      <c r="K99" s="148"/>
      <c r="L99" s="152"/>
    </row>
    <row r="100" spans="1:31" s="9" customFormat="1" ht="24.95" customHeight="1">
      <c r="B100" s="147"/>
      <c r="C100" s="148"/>
      <c r="D100" s="149" t="s">
        <v>1980</v>
      </c>
      <c r="E100" s="150"/>
      <c r="F100" s="150"/>
      <c r="G100" s="150"/>
      <c r="H100" s="150"/>
      <c r="I100" s="150"/>
      <c r="J100" s="151">
        <f>J247</f>
        <v>0</v>
      </c>
      <c r="K100" s="148"/>
      <c r="L100" s="152"/>
    </row>
    <row r="101" spans="1:31" s="9" customFormat="1" ht="24.95" customHeight="1">
      <c r="B101" s="147"/>
      <c r="C101" s="148"/>
      <c r="D101" s="149" t="s">
        <v>1981</v>
      </c>
      <c r="E101" s="150"/>
      <c r="F101" s="150"/>
      <c r="G101" s="150"/>
      <c r="H101" s="150"/>
      <c r="I101" s="150"/>
      <c r="J101" s="151">
        <f>J251</f>
        <v>0</v>
      </c>
      <c r="K101" s="148"/>
      <c r="L101" s="152"/>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148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7" t="str">
        <f>E7</f>
        <v>Praha Vršovice st.6 - oprava</v>
      </c>
      <c r="F111" s="308"/>
      <c r="G111" s="308"/>
      <c r="H111" s="30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112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9" t="str">
        <f>E9</f>
        <v>006 - Slaboproud</v>
      </c>
      <c r="F113" s="309"/>
      <c r="G113" s="309"/>
      <c r="H113" s="30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Praha Vršovice</v>
      </c>
      <c r="G115" s="36"/>
      <c r="H115" s="36"/>
      <c r="I115" s="29" t="s">
        <v>22</v>
      </c>
      <c r="J115" s="66" t="str">
        <f>IF(J12="","",J12)</f>
        <v>30. 1. 2022</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Správa železnic, státní organizace</v>
      </c>
      <c r="G117" s="36"/>
      <c r="H117" s="36"/>
      <c r="I117" s="29"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30</v>
      </c>
      <c r="D118" s="36"/>
      <c r="E118" s="36"/>
      <c r="F118" s="27" t="str">
        <f>IF(E18="","",E18)</f>
        <v>Vyplň údaj</v>
      </c>
      <c r="G118" s="36"/>
      <c r="H118" s="36"/>
      <c r="I118" s="29" t="s">
        <v>35</v>
      </c>
      <c r="J118" s="32" t="str">
        <f>E24</f>
        <v>L. Ulrich, DiS</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149</v>
      </c>
      <c r="D120" s="162" t="s">
        <v>63</v>
      </c>
      <c r="E120" s="162" t="s">
        <v>59</v>
      </c>
      <c r="F120" s="162" t="s">
        <v>60</v>
      </c>
      <c r="G120" s="162" t="s">
        <v>150</v>
      </c>
      <c r="H120" s="162" t="s">
        <v>151</v>
      </c>
      <c r="I120" s="162" t="s">
        <v>152</v>
      </c>
      <c r="J120" s="163" t="s">
        <v>118</v>
      </c>
      <c r="K120" s="164" t="s">
        <v>153</v>
      </c>
      <c r="L120" s="165"/>
      <c r="M120" s="75" t="s">
        <v>1</v>
      </c>
      <c r="N120" s="76" t="s">
        <v>42</v>
      </c>
      <c r="O120" s="76" t="s">
        <v>154</v>
      </c>
      <c r="P120" s="76" t="s">
        <v>155</v>
      </c>
      <c r="Q120" s="76" t="s">
        <v>156</v>
      </c>
      <c r="R120" s="76" t="s">
        <v>157</v>
      </c>
      <c r="S120" s="76" t="s">
        <v>158</v>
      </c>
      <c r="T120" s="77" t="s">
        <v>159</v>
      </c>
      <c r="U120" s="159"/>
      <c r="V120" s="159"/>
      <c r="W120" s="159"/>
      <c r="X120" s="159"/>
      <c r="Y120" s="159"/>
      <c r="Z120" s="159"/>
      <c r="AA120" s="159"/>
      <c r="AB120" s="159"/>
      <c r="AC120" s="159"/>
      <c r="AD120" s="159"/>
      <c r="AE120" s="159"/>
    </row>
    <row r="121" spans="1:65" s="2" customFormat="1" ht="22.9" customHeight="1">
      <c r="A121" s="34"/>
      <c r="B121" s="35"/>
      <c r="C121" s="82" t="s">
        <v>160</v>
      </c>
      <c r="D121" s="36"/>
      <c r="E121" s="36"/>
      <c r="F121" s="36"/>
      <c r="G121" s="36"/>
      <c r="H121" s="36"/>
      <c r="I121" s="36"/>
      <c r="J121" s="166">
        <f>BK121</f>
        <v>0</v>
      </c>
      <c r="K121" s="36"/>
      <c r="L121" s="39"/>
      <c r="M121" s="78"/>
      <c r="N121" s="167"/>
      <c r="O121" s="79"/>
      <c r="P121" s="168">
        <f>P122+P205+P240+P247+P251</f>
        <v>0</v>
      </c>
      <c r="Q121" s="79"/>
      <c r="R121" s="168">
        <f>R122+R205+R240+R247+R251</f>
        <v>0</v>
      </c>
      <c r="S121" s="79"/>
      <c r="T121" s="169">
        <f>T122+T205+T240+T247+T251</f>
        <v>0</v>
      </c>
      <c r="U121" s="34"/>
      <c r="V121" s="34"/>
      <c r="W121" s="34"/>
      <c r="X121" s="34"/>
      <c r="Y121" s="34"/>
      <c r="Z121" s="34"/>
      <c r="AA121" s="34"/>
      <c r="AB121" s="34"/>
      <c r="AC121" s="34"/>
      <c r="AD121" s="34"/>
      <c r="AE121" s="34"/>
      <c r="AT121" s="17" t="s">
        <v>77</v>
      </c>
      <c r="AU121" s="17" t="s">
        <v>120</v>
      </c>
      <c r="BK121" s="170">
        <f>BK122+BK205+BK240+BK247+BK251</f>
        <v>0</v>
      </c>
    </row>
    <row r="122" spans="1:65" s="12" customFormat="1" ht="25.9" customHeight="1">
      <c r="B122" s="171"/>
      <c r="C122" s="172"/>
      <c r="D122" s="173" t="s">
        <v>77</v>
      </c>
      <c r="E122" s="174" t="s">
        <v>1982</v>
      </c>
      <c r="F122" s="174" t="s">
        <v>1983</v>
      </c>
      <c r="G122" s="172"/>
      <c r="H122" s="172"/>
      <c r="I122" s="175"/>
      <c r="J122" s="176">
        <f>BK122</f>
        <v>0</v>
      </c>
      <c r="K122" s="172"/>
      <c r="L122" s="177"/>
      <c r="M122" s="178"/>
      <c r="N122" s="179"/>
      <c r="O122" s="179"/>
      <c r="P122" s="180">
        <f>SUM(P123:P204)</f>
        <v>0</v>
      </c>
      <c r="Q122" s="179"/>
      <c r="R122" s="180">
        <f>SUM(R123:R204)</f>
        <v>0</v>
      </c>
      <c r="S122" s="179"/>
      <c r="T122" s="181">
        <f>SUM(T123:T204)</f>
        <v>0</v>
      </c>
      <c r="AR122" s="182" t="s">
        <v>86</v>
      </c>
      <c r="AT122" s="183" t="s">
        <v>77</v>
      </c>
      <c r="AU122" s="183" t="s">
        <v>78</v>
      </c>
      <c r="AY122" s="182" t="s">
        <v>163</v>
      </c>
      <c r="BK122" s="184">
        <f>SUM(BK123:BK204)</f>
        <v>0</v>
      </c>
    </row>
    <row r="123" spans="1:65" s="2" customFormat="1" ht="21.75" customHeight="1">
      <c r="A123" s="34"/>
      <c r="B123" s="35"/>
      <c r="C123" s="187" t="s">
        <v>86</v>
      </c>
      <c r="D123" s="187" t="s">
        <v>165</v>
      </c>
      <c r="E123" s="188" t="s">
        <v>1984</v>
      </c>
      <c r="F123" s="189" t="s">
        <v>1985</v>
      </c>
      <c r="G123" s="190" t="s">
        <v>822</v>
      </c>
      <c r="H123" s="191">
        <v>1</v>
      </c>
      <c r="I123" s="192"/>
      <c r="J123" s="193">
        <f>ROUND(I123*H123,2)</f>
        <v>0</v>
      </c>
      <c r="K123" s="194"/>
      <c r="L123" s="39"/>
      <c r="M123" s="195" t="s">
        <v>1</v>
      </c>
      <c r="N123" s="196" t="s">
        <v>43</v>
      </c>
      <c r="O123" s="71"/>
      <c r="P123" s="197">
        <f>O123*H123</f>
        <v>0</v>
      </c>
      <c r="Q123" s="197">
        <v>0</v>
      </c>
      <c r="R123" s="197">
        <f>Q123*H123</f>
        <v>0</v>
      </c>
      <c r="S123" s="197">
        <v>0</v>
      </c>
      <c r="T123" s="198">
        <f>S123*H123</f>
        <v>0</v>
      </c>
      <c r="U123" s="34"/>
      <c r="V123" s="34"/>
      <c r="W123" s="34"/>
      <c r="X123" s="34"/>
      <c r="Y123" s="34"/>
      <c r="Z123" s="34"/>
      <c r="AA123" s="34"/>
      <c r="AB123" s="34"/>
      <c r="AC123" s="34"/>
      <c r="AD123" s="34"/>
      <c r="AE123" s="34"/>
      <c r="AR123" s="199" t="s">
        <v>169</v>
      </c>
      <c r="AT123" s="199" t="s">
        <v>165</v>
      </c>
      <c r="AU123" s="199" t="s">
        <v>86</v>
      </c>
      <c r="AY123" s="17" t="s">
        <v>163</v>
      </c>
      <c r="BE123" s="200">
        <f>IF(N123="základní",J123,0)</f>
        <v>0</v>
      </c>
      <c r="BF123" s="200">
        <f>IF(N123="snížená",J123,0)</f>
        <v>0</v>
      </c>
      <c r="BG123" s="200">
        <f>IF(N123="zákl. přenesená",J123,0)</f>
        <v>0</v>
      </c>
      <c r="BH123" s="200">
        <f>IF(N123="sníž. přenesená",J123,0)</f>
        <v>0</v>
      </c>
      <c r="BI123" s="200">
        <f>IF(N123="nulová",J123,0)</f>
        <v>0</v>
      </c>
      <c r="BJ123" s="17" t="s">
        <v>86</v>
      </c>
      <c r="BK123" s="200">
        <f>ROUND(I123*H123,2)</f>
        <v>0</v>
      </c>
      <c r="BL123" s="17" t="s">
        <v>169</v>
      </c>
      <c r="BM123" s="199" t="s">
        <v>1986</v>
      </c>
    </row>
    <row r="124" spans="1:65" s="2" customFormat="1" ht="87.75">
      <c r="A124" s="34"/>
      <c r="B124" s="35"/>
      <c r="C124" s="36"/>
      <c r="D124" s="203" t="s">
        <v>191</v>
      </c>
      <c r="E124" s="36"/>
      <c r="F124" s="224" t="s">
        <v>1987</v>
      </c>
      <c r="G124" s="36"/>
      <c r="H124" s="36"/>
      <c r="I124" s="225"/>
      <c r="J124" s="36"/>
      <c r="K124" s="36"/>
      <c r="L124" s="39"/>
      <c r="M124" s="226"/>
      <c r="N124" s="227"/>
      <c r="O124" s="71"/>
      <c r="P124" s="71"/>
      <c r="Q124" s="71"/>
      <c r="R124" s="71"/>
      <c r="S124" s="71"/>
      <c r="T124" s="72"/>
      <c r="U124" s="34"/>
      <c r="V124" s="34"/>
      <c r="W124" s="34"/>
      <c r="X124" s="34"/>
      <c r="Y124" s="34"/>
      <c r="Z124" s="34"/>
      <c r="AA124" s="34"/>
      <c r="AB124" s="34"/>
      <c r="AC124" s="34"/>
      <c r="AD124" s="34"/>
      <c r="AE124" s="34"/>
      <c r="AT124" s="17" t="s">
        <v>191</v>
      </c>
      <c r="AU124" s="17" t="s">
        <v>86</v>
      </c>
    </row>
    <row r="125" spans="1:65" s="13" customFormat="1" ht="11.25">
      <c r="B125" s="201"/>
      <c r="C125" s="202"/>
      <c r="D125" s="203" t="s">
        <v>171</v>
      </c>
      <c r="E125" s="204" t="s">
        <v>1</v>
      </c>
      <c r="F125" s="205" t="s">
        <v>1988</v>
      </c>
      <c r="G125" s="202"/>
      <c r="H125" s="206">
        <v>1</v>
      </c>
      <c r="I125" s="207"/>
      <c r="J125" s="202"/>
      <c r="K125" s="202"/>
      <c r="L125" s="208"/>
      <c r="M125" s="209"/>
      <c r="N125" s="210"/>
      <c r="O125" s="210"/>
      <c r="P125" s="210"/>
      <c r="Q125" s="210"/>
      <c r="R125" s="210"/>
      <c r="S125" s="210"/>
      <c r="T125" s="211"/>
      <c r="AT125" s="212" t="s">
        <v>171</v>
      </c>
      <c r="AU125" s="212" t="s">
        <v>86</v>
      </c>
      <c r="AV125" s="13" t="s">
        <v>88</v>
      </c>
      <c r="AW125" s="13" t="s">
        <v>34</v>
      </c>
      <c r="AX125" s="13" t="s">
        <v>78</v>
      </c>
      <c r="AY125" s="212" t="s">
        <v>163</v>
      </c>
    </row>
    <row r="126" spans="1:65" s="13" customFormat="1" ht="22.5">
      <c r="B126" s="201"/>
      <c r="C126" s="202"/>
      <c r="D126" s="203" t="s">
        <v>171</v>
      </c>
      <c r="E126" s="204" t="s">
        <v>1</v>
      </c>
      <c r="F126" s="205" t="s">
        <v>1989</v>
      </c>
      <c r="G126" s="202"/>
      <c r="H126" s="206">
        <v>0</v>
      </c>
      <c r="I126" s="207"/>
      <c r="J126" s="202"/>
      <c r="K126" s="202"/>
      <c r="L126" s="208"/>
      <c r="M126" s="209"/>
      <c r="N126" s="210"/>
      <c r="O126" s="210"/>
      <c r="P126" s="210"/>
      <c r="Q126" s="210"/>
      <c r="R126" s="210"/>
      <c r="S126" s="210"/>
      <c r="T126" s="211"/>
      <c r="AT126" s="212" t="s">
        <v>171</v>
      </c>
      <c r="AU126" s="212" t="s">
        <v>86</v>
      </c>
      <c r="AV126" s="13" t="s">
        <v>88</v>
      </c>
      <c r="AW126" s="13" t="s">
        <v>34</v>
      </c>
      <c r="AX126" s="13" t="s">
        <v>78</v>
      </c>
      <c r="AY126" s="212" t="s">
        <v>163</v>
      </c>
    </row>
    <row r="127" spans="1:65" s="14" customFormat="1" ht="11.25">
      <c r="B127" s="228"/>
      <c r="C127" s="229"/>
      <c r="D127" s="203" t="s">
        <v>171</v>
      </c>
      <c r="E127" s="230" t="s">
        <v>1</v>
      </c>
      <c r="F127" s="231" t="s">
        <v>209</v>
      </c>
      <c r="G127" s="229"/>
      <c r="H127" s="232">
        <v>1</v>
      </c>
      <c r="I127" s="233"/>
      <c r="J127" s="229"/>
      <c r="K127" s="229"/>
      <c r="L127" s="234"/>
      <c r="M127" s="235"/>
      <c r="N127" s="236"/>
      <c r="O127" s="236"/>
      <c r="P127" s="236"/>
      <c r="Q127" s="236"/>
      <c r="R127" s="236"/>
      <c r="S127" s="236"/>
      <c r="T127" s="237"/>
      <c r="AT127" s="238" t="s">
        <v>171</v>
      </c>
      <c r="AU127" s="238" t="s">
        <v>86</v>
      </c>
      <c r="AV127" s="14" t="s">
        <v>169</v>
      </c>
      <c r="AW127" s="14" t="s">
        <v>34</v>
      </c>
      <c r="AX127" s="14" t="s">
        <v>86</v>
      </c>
      <c r="AY127" s="238" t="s">
        <v>163</v>
      </c>
    </row>
    <row r="128" spans="1:65" s="2" customFormat="1" ht="24.2" customHeight="1">
      <c r="A128" s="34"/>
      <c r="B128" s="35"/>
      <c r="C128" s="187" t="s">
        <v>88</v>
      </c>
      <c r="D128" s="187" t="s">
        <v>165</v>
      </c>
      <c r="E128" s="188" t="s">
        <v>1990</v>
      </c>
      <c r="F128" s="189" t="s">
        <v>1991</v>
      </c>
      <c r="G128" s="190" t="s">
        <v>822</v>
      </c>
      <c r="H128" s="191">
        <v>2</v>
      </c>
      <c r="I128" s="192"/>
      <c r="J128" s="193">
        <f>ROUND(I128*H128,2)</f>
        <v>0</v>
      </c>
      <c r="K128" s="194"/>
      <c r="L128" s="39"/>
      <c r="M128" s="195" t="s">
        <v>1</v>
      </c>
      <c r="N128" s="196" t="s">
        <v>43</v>
      </c>
      <c r="O128" s="71"/>
      <c r="P128" s="197">
        <f>O128*H128</f>
        <v>0</v>
      </c>
      <c r="Q128" s="197">
        <v>0</v>
      </c>
      <c r="R128" s="197">
        <f>Q128*H128</f>
        <v>0</v>
      </c>
      <c r="S128" s="197">
        <v>0</v>
      </c>
      <c r="T128" s="198">
        <f>S128*H128</f>
        <v>0</v>
      </c>
      <c r="U128" s="34"/>
      <c r="V128" s="34"/>
      <c r="W128" s="34"/>
      <c r="X128" s="34"/>
      <c r="Y128" s="34"/>
      <c r="Z128" s="34"/>
      <c r="AA128" s="34"/>
      <c r="AB128" s="34"/>
      <c r="AC128" s="34"/>
      <c r="AD128" s="34"/>
      <c r="AE128" s="34"/>
      <c r="AR128" s="199" t="s">
        <v>169</v>
      </c>
      <c r="AT128" s="199" t="s">
        <v>165</v>
      </c>
      <c r="AU128" s="199" t="s">
        <v>86</v>
      </c>
      <c r="AY128" s="17" t="s">
        <v>163</v>
      </c>
      <c r="BE128" s="200">
        <f>IF(N128="základní",J128,0)</f>
        <v>0</v>
      </c>
      <c r="BF128" s="200">
        <f>IF(N128="snížená",J128,0)</f>
        <v>0</v>
      </c>
      <c r="BG128" s="200">
        <f>IF(N128="zákl. přenesená",J128,0)</f>
        <v>0</v>
      </c>
      <c r="BH128" s="200">
        <f>IF(N128="sníž. přenesená",J128,0)</f>
        <v>0</v>
      </c>
      <c r="BI128" s="200">
        <f>IF(N128="nulová",J128,0)</f>
        <v>0</v>
      </c>
      <c r="BJ128" s="17" t="s">
        <v>86</v>
      </c>
      <c r="BK128" s="200">
        <f>ROUND(I128*H128,2)</f>
        <v>0</v>
      </c>
      <c r="BL128" s="17" t="s">
        <v>169</v>
      </c>
      <c r="BM128" s="199" t="s">
        <v>1992</v>
      </c>
    </row>
    <row r="129" spans="1:65" s="2" customFormat="1" ht="44.25" customHeight="1">
      <c r="A129" s="34"/>
      <c r="B129" s="35"/>
      <c r="C129" s="187" t="s">
        <v>177</v>
      </c>
      <c r="D129" s="187" t="s">
        <v>165</v>
      </c>
      <c r="E129" s="188" t="s">
        <v>1993</v>
      </c>
      <c r="F129" s="189" t="s">
        <v>1994</v>
      </c>
      <c r="G129" s="190" t="s">
        <v>822</v>
      </c>
      <c r="H129" s="191">
        <v>1</v>
      </c>
      <c r="I129" s="192"/>
      <c r="J129" s="193">
        <f>ROUND(I129*H129,2)</f>
        <v>0</v>
      </c>
      <c r="K129" s="194"/>
      <c r="L129" s="39"/>
      <c r="M129" s="195" t="s">
        <v>1</v>
      </c>
      <c r="N129" s="196" t="s">
        <v>43</v>
      </c>
      <c r="O129" s="71"/>
      <c r="P129" s="197">
        <f>O129*H129</f>
        <v>0</v>
      </c>
      <c r="Q129" s="197">
        <v>0</v>
      </c>
      <c r="R129" s="197">
        <f>Q129*H129</f>
        <v>0</v>
      </c>
      <c r="S129" s="197">
        <v>0</v>
      </c>
      <c r="T129" s="198">
        <f>S129*H129</f>
        <v>0</v>
      </c>
      <c r="U129" s="34"/>
      <c r="V129" s="34"/>
      <c r="W129" s="34"/>
      <c r="X129" s="34"/>
      <c r="Y129" s="34"/>
      <c r="Z129" s="34"/>
      <c r="AA129" s="34"/>
      <c r="AB129" s="34"/>
      <c r="AC129" s="34"/>
      <c r="AD129" s="34"/>
      <c r="AE129" s="34"/>
      <c r="AR129" s="199" t="s">
        <v>169</v>
      </c>
      <c r="AT129" s="199" t="s">
        <v>165</v>
      </c>
      <c r="AU129" s="199" t="s">
        <v>86</v>
      </c>
      <c r="AY129" s="17" t="s">
        <v>163</v>
      </c>
      <c r="BE129" s="200">
        <f>IF(N129="základní",J129,0)</f>
        <v>0</v>
      </c>
      <c r="BF129" s="200">
        <f>IF(N129="snížená",J129,0)</f>
        <v>0</v>
      </c>
      <c r="BG129" s="200">
        <f>IF(N129="zákl. přenesená",J129,0)</f>
        <v>0</v>
      </c>
      <c r="BH129" s="200">
        <f>IF(N129="sníž. přenesená",J129,0)</f>
        <v>0</v>
      </c>
      <c r="BI129" s="200">
        <f>IF(N129="nulová",J129,0)</f>
        <v>0</v>
      </c>
      <c r="BJ129" s="17" t="s">
        <v>86</v>
      </c>
      <c r="BK129" s="200">
        <f>ROUND(I129*H129,2)</f>
        <v>0</v>
      </c>
      <c r="BL129" s="17" t="s">
        <v>169</v>
      </c>
      <c r="BM129" s="199" t="s">
        <v>1995</v>
      </c>
    </row>
    <row r="130" spans="1:65" s="2" customFormat="1" ht="24.2" customHeight="1">
      <c r="A130" s="34"/>
      <c r="B130" s="35"/>
      <c r="C130" s="187" t="s">
        <v>169</v>
      </c>
      <c r="D130" s="187" t="s">
        <v>165</v>
      </c>
      <c r="E130" s="188" t="s">
        <v>1996</v>
      </c>
      <c r="F130" s="189" t="s">
        <v>1997</v>
      </c>
      <c r="G130" s="190" t="s">
        <v>822</v>
      </c>
      <c r="H130" s="191">
        <v>1</v>
      </c>
      <c r="I130" s="192"/>
      <c r="J130" s="193">
        <f>ROUND(I130*H130,2)</f>
        <v>0</v>
      </c>
      <c r="K130" s="194"/>
      <c r="L130" s="39"/>
      <c r="M130" s="195" t="s">
        <v>1</v>
      </c>
      <c r="N130" s="196" t="s">
        <v>43</v>
      </c>
      <c r="O130" s="71"/>
      <c r="P130" s="197">
        <f>O130*H130</f>
        <v>0</v>
      </c>
      <c r="Q130" s="197">
        <v>0</v>
      </c>
      <c r="R130" s="197">
        <f>Q130*H130</f>
        <v>0</v>
      </c>
      <c r="S130" s="197">
        <v>0</v>
      </c>
      <c r="T130" s="198">
        <f>S130*H130</f>
        <v>0</v>
      </c>
      <c r="U130" s="34"/>
      <c r="V130" s="34"/>
      <c r="W130" s="34"/>
      <c r="X130" s="34"/>
      <c r="Y130" s="34"/>
      <c r="Z130" s="34"/>
      <c r="AA130" s="34"/>
      <c r="AB130" s="34"/>
      <c r="AC130" s="34"/>
      <c r="AD130" s="34"/>
      <c r="AE130" s="34"/>
      <c r="AR130" s="199" t="s">
        <v>169</v>
      </c>
      <c r="AT130" s="199" t="s">
        <v>165</v>
      </c>
      <c r="AU130" s="199" t="s">
        <v>86</v>
      </c>
      <c r="AY130" s="17" t="s">
        <v>163</v>
      </c>
      <c r="BE130" s="200">
        <f>IF(N130="základní",J130,0)</f>
        <v>0</v>
      </c>
      <c r="BF130" s="200">
        <f>IF(N130="snížená",J130,0)</f>
        <v>0</v>
      </c>
      <c r="BG130" s="200">
        <f>IF(N130="zákl. přenesená",J130,0)</f>
        <v>0</v>
      </c>
      <c r="BH130" s="200">
        <f>IF(N130="sníž. přenesená",J130,0)</f>
        <v>0</v>
      </c>
      <c r="BI130" s="200">
        <f>IF(N130="nulová",J130,0)</f>
        <v>0</v>
      </c>
      <c r="BJ130" s="17" t="s">
        <v>86</v>
      </c>
      <c r="BK130" s="200">
        <f>ROUND(I130*H130,2)</f>
        <v>0</v>
      </c>
      <c r="BL130" s="17" t="s">
        <v>169</v>
      </c>
      <c r="BM130" s="199" t="s">
        <v>1998</v>
      </c>
    </row>
    <row r="131" spans="1:65" s="2" customFormat="1" ht="24.2" customHeight="1">
      <c r="A131" s="34"/>
      <c r="B131" s="35"/>
      <c r="C131" s="187" t="s">
        <v>185</v>
      </c>
      <c r="D131" s="187" t="s">
        <v>165</v>
      </c>
      <c r="E131" s="188" t="s">
        <v>1999</v>
      </c>
      <c r="F131" s="189" t="s">
        <v>2000</v>
      </c>
      <c r="G131" s="190" t="s">
        <v>822</v>
      </c>
      <c r="H131" s="191">
        <v>1</v>
      </c>
      <c r="I131" s="192"/>
      <c r="J131" s="193">
        <f>ROUND(I131*H131,2)</f>
        <v>0</v>
      </c>
      <c r="K131" s="194"/>
      <c r="L131" s="39"/>
      <c r="M131" s="195" t="s">
        <v>1</v>
      </c>
      <c r="N131" s="196" t="s">
        <v>43</v>
      </c>
      <c r="O131" s="71"/>
      <c r="P131" s="197">
        <f>O131*H131</f>
        <v>0</v>
      </c>
      <c r="Q131" s="197">
        <v>0</v>
      </c>
      <c r="R131" s="197">
        <f>Q131*H131</f>
        <v>0</v>
      </c>
      <c r="S131" s="197">
        <v>0</v>
      </c>
      <c r="T131" s="198">
        <f>S131*H131</f>
        <v>0</v>
      </c>
      <c r="U131" s="34"/>
      <c r="V131" s="34"/>
      <c r="W131" s="34"/>
      <c r="X131" s="34"/>
      <c r="Y131" s="34"/>
      <c r="Z131" s="34"/>
      <c r="AA131" s="34"/>
      <c r="AB131" s="34"/>
      <c r="AC131" s="34"/>
      <c r="AD131" s="34"/>
      <c r="AE131" s="34"/>
      <c r="AR131" s="199" t="s">
        <v>169</v>
      </c>
      <c r="AT131" s="199" t="s">
        <v>165</v>
      </c>
      <c r="AU131" s="199" t="s">
        <v>86</v>
      </c>
      <c r="AY131" s="17" t="s">
        <v>163</v>
      </c>
      <c r="BE131" s="200">
        <f>IF(N131="základní",J131,0)</f>
        <v>0</v>
      </c>
      <c r="BF131" s="200">
        <f>IF(N131="snížená",J131,0)</f>
        <v>0</v>
      </c>
      <c r="BG131" s="200">
        <f>IF(N131="zákl. přenesená",J131,0)</f>
        <v>0</v>
      </c>
      <c r="BH131" s="200">
        <f>IF(N131="sníž. přenesená",J131,0)</f>
        <v>0</v>
      </c>
      <c r="BI131" s="200">
        <f>IF(N131="nulová",J131,0)</f>
        <v>0</v>
      </c>
      <c r="BJ131" s="17" t="s">
        <v>86</v>
      </c>
      <c r="BK131" s="200">
        <f>ROUND(I131*H131,2)</f>
        <v>0</v>
      </c>
      <c r="BL131" s="17" t="s">
        <v>169</v>
      </c>
      <c r="BM131" s="199" t="s">
        <v>2001</v>
      </c>
    </row>
    <row r="132" spans="1:65" s="2" customFormat="1" ht="16.5" customHeight="1">
      <c r="A132" s="34"/>
      <c r="B132" s="35"/>
      <c r="C132" s="187" t="s">
        <v>193</v>
      </c>
      <c r="D132" s="187" t="s">
        <v>165</v>
      </c>
      <c r="E132" s="188" t="s">
        <v>2002</v>
      </c>
      <c r="F132" s="189" t="s">
        <v>2003</v>
      </c>
      <c r="G132" s="190" t="s">
        <v>822</v>
      </c>
      <c r="H132" s="191">
        <v>2</v>
      </c>
      <c r="I132" s="192"/>
      <c r="J132" s="193">
        <f>ROUND(I132*H132,2)</f>
        <v>0</v>
      </c>
      <c r="K132" s="194"/>
      <c r="L132" s="39"/>
      <c r="M132" s="195" t="s">
        <v>1</v>
      </c>
      <c r="N132" s="196" t="s">
        <v>43</v>
      </c>
      <c r="O132" s="71"/>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169</v>
      </c>
      <c r="AT132" s="199" t="s">
        <v>165</v>
      </c>
      <c r="AU132" s="199" t="s">
        <v>86</v>
      </c>
      <c r="AY132" s="17" t="s">
        <v>163</v>
      </c>
      <c r="BE132" s="200">
        <f>IF(N132="základní",J132,0)</f>
        <v>0</v>
      </c>
      <c r="BF132" s="200">
        <f>IF(N132="snížená",J132,0)</f>
        <v>0</v>
      </c>
      <c r="BG132" s="200">
        <f>IF(N132="zákl. přenesená",J132,0)</f>
        <v>0</v>
      </c>
      <c r="BH132" s="200">
        <f>IF(N132="sníž. přenesená",J132,0)</f>
        <v>0</v>
      </c>
      <c r="BI132" s="200">
        <f>IF(N132="nulová",J132,0)</f>
        <v>0</v>
      </c>
      <c r="BJ132" s="17" t="s">
        <v>86</v>
      </c>
      <c r="BK132" s="200">
        <f>ROUND(I132*H132,2)</f>
        <v>0</v>
      </c>
      <c r="BL132" s="17" t="s">
        <v>169</v>
      </c>
      <c r="BM132" s="199" t="s">
        <v>2004</v>
      </c>
    </row>
    <row r="133" spans="1:65" s="2" customFormat="1" ht="29.25">
      <c r="A133" s="34"/>
      <c r="B133" s="35"/>
      <c r="C133" s="36"/>
      <c r="D133" s="203" t="s">
        <v>191</v>
      </c>
      <c r="E133" s="36"/>
      <c r="F133" s="224" t="s">
        <v>2005</v>
      </c>
      <c r="G133" s="36"/>
      <c r="H133" s="36"/>
      <c r="I133" s="225"/>
      <c r="J133" s="36"/>
      <c r="K133" s="36"/>
      <c r="L133" s="39"/>
      <c r="M133" s="226"/>
      <c r="N133" s="227"/>
      <c r="O133" s="71"/>
      <c r="P133" s="71"/>
      <c r="Q133" s="71"/>
      <c r="R133" s="71"/>
      <c r="S133" s="71"/>
      <c r="T133" s="72"/>
      <c r="U133" s="34"/>
      <c r="V133" s="34"/>
      <c r="W133" s="34"/>
      <c r="X133" s="34"/>
      <c r="Y133" s="34"/>
      <c r="Z133" s="34"/>
      <c r="AA133" s="34"/>
      <c r="AB133" s="34"/>
      <c r="AC133" s="34"/>
      <c r="AD133" s="34"/>
      <c r="AE133" s="34"/>
      <c r="AT133" s="17" t="s">
        <v>191</v>
      </c>
      <c r="AU133" s="17" t="s">
        <v>86</v>
      </c>
    </row>
    <row r="134" spans="1:65" s="2" customFormat="1" ht="21.75" customHeight="1">
      <c r="A134" s="34"/>
      <c r="B134" s="35"/>
      <c r="C134" s="187" t="s">
        <v>197</v>
      </c>
      <c r="D134" s="187" t="s">
        <v>165</v>
      </c>
      <c r="E134" s="188" t="s">
        <v>2006</v>
      </c>
      <c r="F134" s="189" t="s">
        <v>2007</v>
      </c>
      <c r="G134" s="190" t="s">
        <v>822</v>
      </c>
      <c r="H134" s="191">
        <v>3</v>
      </c>
      <c r="I134" s="192"/>
      <c r="J134" s="193">
        <f t="shared" ref="J134:J139" si="0">ROUND(I134*H134,2)</f>
        <v>0</v>
      </c>
      <c r="K134" s="194"/>
      <c r="L134" s="39"/>
      <c r="M134" s="195" t="s">
        <v>1</v>
      </c>
      <c r="N134" s="196" t="s">
        <v>43</v>
      </c>
      <c r="O134" s="71"/>
      <c r="P134" s="197">
        <f t="shared" ref="P134:P139" si="1">O134*H134</f>
        <v>0</v>
      </c>
      <c r="Q134" s="197">
        <v>0</v>
      </c>
      <c r="R134" s="197">
        <f t="shared" ref="R134:R139" si="2">Q134*H134</f>
        <v>0</v>
      </c>
      <c r="S134" s="197">
        <v>0</v>
      </c>
      <c r="T134" s="198">
        <f t="shared" ref="T134:T139" si="3">S134*H134</f>
        <v>0</v>
      </c>
      <c r="U134" s="34"/>
      <c r="V134" s="34"/>
      <c r="W134" s="34"/>
      <c r="X134" s="34"/>
      <c r="Y134" s="34"/>
      <c r="Z134" s="34"/>
      <c r="AA134" s="34"/>
      <c r="AB134" s="34"/>
      <c r="AC134" s="34"/>
      <c r="AD134" s="34"/>
      <c r="AE134" s="34"/>
      <c r="AR134" s="199" t="s">
        <v>169</v>
      </c>
      <c r="AT134" s="199" t="s">
        <v>165</v>
      </c>
      <c r="AU134" s="199" t="s">
        <v>86</v>
      </c>
      <c r="AY134" s="17" t="s">
        <v>163</v>
      </c>
      <c r="BE134" s="200">
        <f t="shared" ref="BE134:BE139" si="4">IF(N134="základní",J134,0)</f>
        <v>0</v>
      </c>
      <c r="BF134" s="200">
        <f t="shared" ref="BF134:BF139" si="5">IF(N134="snížená",J134,0)</f>
        <v>0</v>
      </c>
      <c r="BG134" s="200">
        <f t="shared" ref="BG134:BG139" si="6">IF(N134="zákl. přenesená",J134,0)</f>
        <v>0</v>
      </c>
      <c r="BH134" s="200">
        <f t="shared" ref="BH134:BH139" si="7">IF(N134="sníž. přenesená",J134,0)</f>
        <v>0</v>
      </c>
      <c r="BI134" s="200">
        <f t="shared" ref="BI134:BI139" si="8">IF(N134="nulová",J134,0)</f>
        <v>0</v>
      </c>
      <c r="BJ134" s="17" t="s">
        <v>86</v>
      </c>
      <c r="BK134" s="200">
        <f t="shared" ref="BK134:BK139" si="9">ROUND(I134*H134,2)</f>
        <v>0</v>
      </c>
      <c r="BL134" s="17" t="s">
        <v>169</v>
      </c>
      <c r="BM134" s="199" t="s">
        <v>2008</v>
      </c>
    </row>
    <row r="135" spans="1:65" s="2" customFormat="1" ht="16.5" customHeight="1">
      <c r="A135" s="34"/>
      <c r="B135" s="35"/>
      <c r="C135" s="187" t="s">
        <v>189</v>
      </c>
      <c r="D135" s="187" t="s">
        <v>165</v>
      </c>
      <c r="E135" s="188" t="s">
        <v>2009</v>
      </c>
      <c r="F135" s="189" t="s">
        <v>2010</v>
      </c>
      <c r="G135" s="190" t="s">
        <v>822</v>
      </c>
      <c r="H135" s="191">
        <v>1</v>
      </c>
      <c r="I135" s="192"/>
      <c r="J135" s="193">
        <f t="shared" si="0"/>
        <v>0</v>
      </c>
      <c r="K135" s="194"/>
      <c r="L135" s="39"/>
      <c r="M135" s="195" t="s">
        <v>1</v>
      </c>
      <c r="N135" s="196" t="s">
        <v>43</v>
      </c>
      <c r="O135" s="71"/>
      <c r="P135" s="197">
        <f t="shared" si="1"/>
        <v>0</v>
      </c>
      <c r="Q135" s="197">
        <v>0</v>
      </c>
      <c r="R135" s="197">
        <f t="shared" si="2"/>
        <v>0</v>
      </c>
      <c r="S135" s="197">
        <v>0</v>
      </c>
      <c r="T135" s="198">
        <f t="shared" si="3"/>
        <v>0</v>
      </c>
      <c r="U135" s="34"/>
      <c r="V135" s="34"/>
      <c r="W135" s="34"/>
      <c r="X135" s="34"/>
      <c r="Y135" s="34"/>
      <c r="Z135" s="34"/>
      <c r="AA135" s="34"/>
      <c r="AB135" s="34"/>
      <c r="AC135" s="34"/>
      <c r="AD135" s="34"/>
      <c r="AE135" s="34"/>
      <c r="AR135" s="199" t="s">
        <v>169</v>
      </c>
      <c r="AT135" s="199" t="s">
        <v>165</v>
      </c>
      <c r="AU135" s="199" t="s">
        <v>86</v>
      </c>
      <c r="AY135" s="17" t="s">
        <v>163</v>
      </c>
      <c r="BE135" s="200">
        <f t="shared" si="4"/>
        <v>0</v>
      </c>
      <c r="BF135" s="200">
        <f t="shared" si="5"/>
        <v>0</v>
      </c>
      <c r="BG135" s="200">
        <f t="shared" si="6"/>
        <v>0</v>
      </c>
      <c r="BH135" s="200">
        <f t="shared" si="7"/>
        <v>0</v>
      </c>
      <c r="BI135" s="200">
        <f t="shared" si="8"/>
        <v>0</v>
      </c>
      <c r="BJ135" s="17" t="s">
        <v>86</v>
      </c>
      <c r="BK135" s="200">
        <f t="shared" si="9"/>
        <v>0</v>
      </c>
      <c r="BL135" s="17" t="s">
        <v>169</v>
      </c>
      <c r="BM135" s="199" t="s">
        <v>2011</v>
      </c>
    </row>
    <row r="136" spans="1:65" s="2" customFormat="1" ht="24.2" customHeight="1">
      <c r="A136" s="34"/>
      <c r="B136" s="35"/>
      <c r="C136" s="187" t="s">
        <v>210</v>
      </c>
      <c r="D136" s="187" t="s">
        <v>165</v>
      </c>
      <c r="E136" s="188" t="s">
        <v>2012</v>
      </c>
      <c r="F136" s="189" t="s">
        <v>2013</v>
      </c>
      <c r="G136" s="190" t="s">
        <v>822</v>
      </c>
      <c r="H136" s="191">
        <v>1</v>
      </c>
      <c r="I136" s="192"/>
      <c r="J136" s="193">
        <f t="shared" si="0"/>
        <v>0</v>
      </c>
      <c r="K136" s="194"/>
      <c r="L136" s="39"/>
      <c r="M136" s="195" t="s">
        <v>1</v>
      </c>
      <c r="N136" s="196" t="s">
        <v>43</v>
      </c>
      <c r="O136" s="71"/>
      <c r="P136" s="197">
        <f t="shared" si="1"/>
        <v>0</v>
      </c>
      <c r="Q136" s="197">
        <v>0</v>
      </c>
      <c r="R136" s="197">
        <f t="shared" si="2"/>
        <v>0</v>
      </c>
      <c r="S136" s="197">
        <v>0</v>
      </c>
      <c r="T136" s="198">
        <f t="shared" si="3"/>
        <v>0</v>
      </c>
      <c r="U136" s="34"/>
      <c r="V136" s="34"/>
      <c r="W136" s="34"/>
      <c r="X136" s="34"/>
      <c r="Y136" s="34"/>
      <c r="Z136" s="34"/>
      <c r="AA136" s="34"/>
      <c r="AB136" s="34"/>
      <c r="AC136" s="34"/>
      <c r="AD136" s="34"/>
      <c r="AE136" s="34"/>
      <c r="AR136" s="199" t="s">
        <v>169</v>
      </c>
      <c r="AT136" s="199" t="s">
        <v>165</v>
      </c>
      <c r="AU136" s="199" t="s">
        <v>86</v>
      </c>
      <c r="AY136" s="17" t="s">
        <v>163</v>
      </c>
      <c r="BE136" s="200">
        <f t="shared" si="4"/>
        <v>0</v>
      </c>
      <c r="BF136" s="200">
        <f t="shared" si="5"/>
        <v>0</v>
      </c>
      <c r="BG136" s="200">
        <f t="shared" si="6"/>
        <v>0</v>
      </c>
      <c r="BH136" s="200">
        <f t="shared" si="7"/>
        <v>0</v>
      </c>
      <c r="BI136" s="200">
        <f t="shared" si="8"/>
        <v>0</v>
      </c>
      <c r="BJ136" s="17" t="s">
        <v>86</v>
      </c>
      <c r="BK136" s="200">
        <f t="shared" si="9"/>
        <v>0</v>
      </c>
      <c r="BL136" s="17" t="s">
        <v>169</v>
      </c>
      <c r="BM136" s="199" t="s">
        <v>2014</v>
      </c>
    </row>
    <row r="137" spans="1:65" s="2" customFormat="1" ht="44.25" customHeight="1">
      <c r="A137" s="34"/>
      <c r="B137" s="35"/>
      <c r="C137" s="187" t="s">
        <v>214</v>
      </c>
      <c r="D137" s="187" t="s">
        <v>165</v>
      </c>
      <c r="E137" s="188" t="s">
        <v>2015</v>
      </c>
      <c r="F137" s="189" t="s">
        <v>2016</v>
      </c>
      <c r="G137" s="190" t="s">
        <v>822</v>
      </c>
      <c r="H137" s="191">
        <v>2</v>
      </c>
      <c r="I137" s="192"/>
      <c r="J137" s="193">
        <f t="shared" si="0"/>
        <v>0</v>
      </c>
      <c r="K137" s="194"/>
      <c r="L137" s="39"/>
      <c r="M137" s="195" t="s">
        <v>1</v>
      </c>
      <c r="N137" s="196" t="s">
        <v>43</v>
      </c>
      <c r="O137" s="71"/>
      <c r="P137" s="197">
        <f t="shared" si="1"/>
        <v>0</v>
      </c>
      <c r="Q137" s="197">
        <v>0</v>
      </c>
      <c r="R137" s="197">
        <f t="shared" si="2"/>
        <v>0</v>
      </c>
      <c r="S137" s="197">
        <v>0</v>
      </c>
      <c r="T137" s="198">
        <f t="shared" si="3"/>
        <v>0</v>
      </c>
      <c r="U137" s="34"/>
      <c r="V137" s="34"/>
      <c r="W137" s="34"/>
      <c r="X137" s="34"/>
      <c r="Y137" s="34"/>
      <c r="Z137" s="34"/>
      <c r="AA137" s="34"/>
      <c r="AB137" s="34"/>
      <c r="AC137" s="34"/>
      <c r="AD137" s="34"/>
      <c r="AE137" s="34"/>
      <c r="AR137" s="199" t="s">
        <v>169</v>
      </c>
      <c r="AT137" s="199" t="s">
        <v>165</v>
      </c>
      <c r="AU137" s="199" t="s">
        <v>86</v>
      </c>
      <c r="AY137" s="17" t="s">
        <v>163</v>
      </c>
      <c r="BE137" s="200">
        <f t="shared" si="4"/>
        <v>0</v>
      </c>
      <c r="BF137" s="200">
        <f t="shared" si="5"/>
        <v>0</v>
      </c>
      <c r="BG137" s="200">
        <f t="shared" si="6"/>
        <v>0</v>
      </c>
      <c r="BH137" s="200">
        <f t="shared" si="7"/>
        <v>0</v>
      </c>
      <c r="BI137" s="200">
        <f t="shared" si="8"/>
        <v>0</v>
      </c>
      <c r="BJ137" s="17" t="s">
        <v>86</v>
      </c>
      <c r="BK137" s="200">
        <f t="shared" si="9"/>
        <v>0</v>
      </c>
      <c r="BL137" s="17" t="s">
        <v>169</v>
      </c>
      <c r="BM137" s="199" t="s">
        <v>2017</v>
      </c>
    </row>
    <row r="138" spans="1:65" s="2" customFormat="1" ht="16.5" customHeight="1">
      <c r="A138" s="34"/>
      <c r="B138" s="35"/>
      <c r="C138" s="187" t="s">
        <v>219</v>
      </c>
      <c r="D138" s="187" t="s">
        <v>165</v>
      </c>
      <c r="E138" s="188" t="s">
        <v>2018</v>
      </c>
      <c r="F138" s="189" t="s">
        <v>2019</v>
      </c>
      <c r="G138" s="190" t="s">
        <v>822</v>
      </c>
      <c r="H138" s="191">
        <v>16</v>
      </c>
      <c r="I138" s="192"/>
      <c r="J138" s="193">
        <f t="shared" si="0"/>
        <v>0</v>
      </c>
      <c r="K138" s="194"/>
      <c r="L138" s="39"/>
      <c r="M138" s="195" t="s">
        <v>1</v>
      </c>
      <c r="N138" s="196" t="s">
        <v>43</v>
      </c>
      <c r="O138" s="71"/>
      <c r="P138" s="197">
        <f t="shared" si="1"/>
        <v>0</v>
      </c>
      <c r="Q138" s="197">
        <v>0</v>
      </c>
      <c r="R138" s="197">
        <f t="shared" si="2"/>
        <v>0</v>
      </c>
      <c r="S138" s="197">
        <v>0</v>
      </c>
      <c r="T138" s="198">
        <f t="shared" si="3"/>
        <v>0</v>
      </c>
      <c r="U138" s="34"/>
      <c r="V138" s="34"/>
      <c r="W138" s="34"/>
      <c r="X138" s="34"/>
      <c r="Y138" s="34"/>
      <c r="Z138" s="34"/>
      <c r="AA138" s="34"/>
      <c r="AB138" s="34"/>
      <c r="AC138" s="34"/>
      <c r="AD138" s="34"/>
      <c r="AE138" s="34"/>
      <c r="AR138" s="199" t="s">
        <v>169</v>
      </c>
      <c r="AT138" s="199" t="s">
        <v>165</v>
      </c>
      <c r="AU138" s="199" t="s">
        <v>86</v>
      </c>
      <c r="AY138" s="17" t="s">
        <v>163</v>
      </c>
      <c r="BE138" s="200">
        <f t="shared" si="4"/>
        <v>0</v>
      </c>
      <c r="BF138" s="200">
        <f t="shared" si="5"/>
        <v>0</v>
      </c>
      <c r="BG138" s="200">
        <f t="shared" si="6"/>
        <v>0</v>
      </c>
      <c r="BH138" s="200">
        <f t="shared" si="7"/>
        <v>0</v>
      </c>
      <c r="BI138" s="200">
        <f t="shared" si="8"/>
        <v>0</v>
      </c>
      <c r="BJ138" s="17" t="s">
        <v>86</v>
      </c>
      <c r="BK138" s="200">
        <f t="shared" si="9"/>
        <v>0</v>
      </c>
      <c r="BL138" s="17" t="s">
        <v>169</v>
      </c>
      <c r="BM138" s="199" t="s">
        <v>2020</v>
      </c>
    </row>
    <row r="139" spans="1:65" s="2" customFormat="1" ht="24.2" customHeight="1">
      <c r="A139" s="34"/>
      <c r="B139" s="35"/>
      <c r="C139" s="187" t="s">
        <v>224</v>
      </c>
      <c r="D139" s="187" t="s">
        <v>165</v>
      </c>
      <c r="E139" s="188" t="s">
        <v>2021</v>
      </c>
      <c r="F139" s="189" t="s">
        <v>2022</v>
      </c>
      <c r="G139" s="190" t="s">
        <v>822</v>
      </c>
      <c r="H139" s="191">
        <v>8</v>
      </c>
      <c r="I139" s="192"/>
      <c r="J139" s="193">
        <f t="shared" si="0"/>
        <v>0</v>
      </c>
      <c r="K139" s="194"/>
      <c r="L139" s="39"/>
      <c r="M139" s="195" t="s">
        <v>1</v>
      </c>
      <c r="N139" s="196" t="s">
        <v>43</v>
      </c>
      <c r="O139" s="71"/>
      <c r="P139" s="197">
        <f t="shared" si="1"/>
        <v>0</v>
      </c>
      <c r="Q139" s="197">
        <v>0</v>
      </c>
      <c r="R139" s="197">
        <f t="shared" si="2"/>
        <v>0</v>
      </c>
      <c r="S139" s="197">
        <v>0</v>
      </c>
      <c r="T139" s="198">
        <f t="shared" si="3"/>
        <v>0</v>
      </c>
      <c r="U139" s="34"/>
      <c r="V139" s="34"/>
      <c r="W139" s="34"/>
      <c r="X139" s="34"/>
      <c r="Y139" s="34"/>
      <c r="Z139" s="34"/>
      <c r="AA139" s="34"/>
      <c r="AB139" s="34"/>
      <c r="AC139" s="34"/>
      <c r="AD139" s="34"/>
      <c r="AE139" s="34"/>
      <c r="AR139" s="199" t="s">
        <v>169</v>
      </c>
      <c r="AT139" s="199" t="s">
        <v>165</v>
      </c>
      <c r="AU139" s="199" t="s">
        <v>86</v>
      </c>
      <c r="AY139" s="17" t="s">
        <v>163</v>
      </c>
      <c r="BE139" s="200">
        <f t="shared" si="4"/>
        <v>0</v>
      </c>
      <c r="BF139" s="200">
        <f t="shared" si="5"/>
        <v>0</v>
      </c>
      <c r="BG139" s="200">
        <f t="shared" si="6"/>
        <v>0</v>
      </c>
      <c r="BH139" s="200">
        <f t="shared" si="7"/>
        <v>0</v>
      </c>
      <c r="BI139" s="200">
        <f t="shared" si="8"/>
        <v>0</v>
      </c>
      <c r="BJ139" s="17" t="s">
        <v>86</v>
      </c>
      <c r="BK139" s="200">
        <f t="shared" si="9"/>
        <v>0</v>
      </c>
      <c r="BL139" s="17" t="s">
        <v>169</v>
      </c>
      <c r="BM139" s="199" t="s">
        <v>2023</v>
      </c>
    </row>
    <row r="140" spans="1:65" s="13" customFormat="1" ht="11.25">
      <c r="B140" s="201"/>
      <c r="C140" s="202"/>
      <c r="D140" s="203" t="s">
        <v>171</v>
      </c>
      <c r="E140" s="204" t="s">
        <v>1</v>
      </c>
      <c r="F140" s="205" t="s">
        <v>2024</v>
      </c>
      <c r="G140" s="202"/>
      <c r="H140" s="206">
        <v>4</v>
      </c>
      <c r="I140" s="207"/>
      <c r="J140" s="202"/>
      <c r="K140" s="202"/>
      <c r="L140" s="208"/>
      <c r="M140" s="209"/>
      <c r="N140" s="210"/>
      <c r="O140" s="210"/>
      <c r="P140" s="210"/>
      <c r="Q140" s="210"/>
      <c r="R140" s="210"/>
      <c r="S140" s="210"/>
      <c r="T140" s="211"/>
      <c r="AT140" s="212" t="s">
        <v>171</v>
      </c>
      <c r="AU140" s="212" t="s">
        <v>86</v>
      </c>
      <c r="AV140" s="13" t="s">
        <v>88</v>
      </c>
      <c r="AW140" s="13" t="s">
        <v>34</v>
      </c>
      <c r="AX140" s="13" t="s">
        <v>78</v>
      </c>
      <c r="AY140" s="212" t="s">
        <v>163</v>
      </c>
    </row>
    <row r="141" spans="1:65" s="13" customFormat="1" ht="11.25">
      <c r="B141" s="201"/>
      <c r="C141" s="202"/>
      <c r="D141" s="203" t="s">
        <v>171</v>
      </c>
      <c r="E141" s="204" t="s">
        <v>1</v>
      </c>
      <c r="F141" s="205" t="s">
        <v>2025</v>
      </c>
      <c r="G141" s="202"/>
      <c r="H141" s="206">
        <v>4</v>
      </c>
      <c r="I141" s="207"/>
      <c r="J141" s="202"/>
      <c r="K141" s="202"/>
      <c r="L141" s="208"/>
      <c r="M141" s="209"/>
      <c r="N141" s="210"/>
      <c r="O141" s="210"/>
      <c r="P141" s="210"/>
      <c r="Q141" s="210"/>
      <c r="R141" s="210"/>
      <c r="S141" s="210"/>
      <c r="T141" s="211"/>
      <c r="AT141" s="212" t="s">
        <v>171</v>
      </c>
      <c r="AU141" s="212" t="s">
        <v>86</v>
      </c>
      <c r="AV141" s="13" t="s">
        <v>88</v>
      </c>
      <c r="AW141" s="13" t="s">
        <v>34</v>
      </c>
      <c r="AX141" s="13" t="s">
        <v>78</v>
      </c>
      <c r="AY141" s="212" t="s">
        <v>163</v>
      </c>
    </row>
    <row r="142" spans="1:65" s="14" customFormat="1" ht="11.25">
      <c r="B142" s="228"/>
      <c r="C142" s="229"/>
      <c r="D142" s="203" t="s">
        <v>171</v>
      </c>
      <c r="E142" s="230" t="s">
        <v>1</v>
      </c>
      <c r="F142" s="231" t="s">
        <v>209</v>
      </c>
      <c r="G142" s="229"/>
      <c r="H142" s="232">
        <v>8</v>
      </c>
      <c r="I142" s="233"/>
      <c r="J142" s="229"/>
      <c r="K142" s="229"/>
      <c r="L142" s="234"/>
      <c r="M142" s="235"/>
      <c r="N142" s="236"/>
      <c r="O142" s="236"/>
      <c r="P142" s="236"/>
      <c r="Q142" s="236"/>
      <c r="R142" s="236"/>
      <c r="S142" s="236"/>
      <c r="T142" s="237"/>
      <c r="AT142" s="238" t="s">
        <v>171</v>
      </c>
      <c r="AU142" s="238" t="s">
        <v>86</v>
      </c>
      <c r="AV142" s="14" t="s">
        <v>169</v>
      </c>
      <c r="AW142" s="14" t="s">
        <v>34</v>
      </c>
      <c r="AX142" s="14" t="s">
        <v>86</v>
      </c>
      <c r="AY142" s="238" t="s">
        <v>163</v>
      </c>
    </row>
    <row r="143" spans="1:65" s="2" customFormat="1" ht="37.9" customHeight="1">
      <c r="A143" s="34"/>
      <c r="B143" s="35"/>
      <c r="C143" s="187" t="s">
        <v>236</v>
      </c>
      <c r="D143" s="187" t="s">
        <v>165</v>
      </c>
      <c r="E143" s="188" t="s">
        <v>2026</v>
      </c>
      <c r="F143" s="189" t="s">
        <v>2027</v>
      </c>
      <c r="G143" s="190" t="s">
        <v>822</v>
      </c>
      <c r="H143" s="191">
        <v>93</v>
      </c>
      <c r="I143" s="192"/>
      <c r="J143" s="193">
        <f>ROUND(I143*H143,2)</f>
        <v>0</v>
      </c>
      <c r="K143" s="194"/>
      <c r="L143" s="39"/>
      <c r="M143" s="195" t="s">
        <v>1</v>
      </c>
      <c r="N143" s="196" t="s">
        <v>43</v>
      </c>
      <c r="O143" s="71"/>
      <c r="P143" s="197">
        <f>O143*H143</f>
        <v>0</v>
      </c>
      <c r="Q143" s="197">
        <v>0</v>
      </c>
      <c r="R143" s="197">
        <f>Q143*H143</f>
        <v>0</v>
      </c>
      <c r="S143" s="197">
        <v>0</v>
      </c>
      <c r="T143" s="198">
        <f>S143*H143</f>
        <v>0</v>
      </c>
      <c r="U143" s="34"/>
      <c r="V143" s="34"/>
      <c r="W143" s="34"/>
      <c r="X143" s="34"/>
      <c r="Y143" s="34"/>
      <c r="Z143" s="34"/>
      <c r="AA143" s="34"/>
      <c r="AB143" s="34"/>
      <c r="AC143" s="34"/>
      <c r="AD143" s="34"/>
      <c r="AE143" s="34"/>
      <c r="AR143" s="199" t="s">
        <v>169</v>
      </c>
      <c r="AT143" s="199" t="s">
        <v>165</v>
      </c>
      <c r="AU143" s="199" t="s">
        <v>86</v>
      </c>
      <c r="AY143" s="17" t="s">
        <v>163</v>
      </c>
      <c r="BE143" s="200">
        <f>IF(N143="základní",J143,0)</f>
        <v>0</v>
      </c>
      <c r="BF143" s="200">
        <f>IF(N143="snížená",J143,0)</f>
        <v>0</v>
      </c>
      <c r="BG143" s="200">
        <f>IF(N143="zákl. přenesená",J143,0)</f>
        <v>0</v>
      </c>
      <c r="BH143" s="200">
        <f>IF(N143="sníž. přenesená",J143,0)</f>
        <v>0</v>
      </c>
      <c r="BI143" s="200">
        <f>IF(N143="nulová",J143,0)</f>
        <v>0</v>
      </c>
      <c r="BJ143" s="17" t="s">
        <v>86</v>
      </c>
      <c r="BK143" s="200">
        <f>ROUND(I143*H143,2)</f>
        <v>0</v>
      </c>
      <c r="BL143" s="17" t="s">
        <v>169</v>
      </c>
      <c r="BM143" s="199" t="s">
        <v>2028</v>
      </c>
    </row>
    <row r="144" spans="1:65" s="2" customFormat="1" ht="29.25">
      <c r="A144" s="34"/>
      <c r="B144" s="35"/>
      <c r="C144" s="36"/>
      <c r="D144" s="203" t="s">
        <v>191</v>
      </c>
      <c r="E144" s="36"/>
      <c r="F144" s="224" t="s">
        <v>2029</v>
      </c>
      <c r="G144" s="36"/>
      <c r="H144" s="36"/>
      <c r="I144" s="225"/>
      <c r="J144" s="36"/>
      <c r="K144" s="36"/>
      <c r="L144" s="39"/>
      <c r="M144" s="226"/>
      <c r="N144" s="227"/>
      <c r="O144" s="71"/>
      <c r="P144" s="71"/>
      <c r="Q144" s="71"/>
      <c r="R144" s="71"/>
      <c r="S144" s="71"/>
      <c r="T144" s="72"/>
      <c r="U144" s="34"/>
      <c r="V144" s="34"/>
      <c r="W144" s="34"/>
      <c r="X144" s="34"/>
      <c r="Y144" s="34"/>
      <c r="Z144" s="34"/>
      <c r="AA144" s="34"/>
      <c r="AB144" s="34"/>
      <c r="AC144" s="34"/>
      <c r="AD144" s="34"/>
      <c r="AE144" s="34"/>
      <c r="AT144" s="17" t="s">
        <v>191</v>
      </c>
      <c r="AU144" s="17" t="s">
        <v>86</v>
      </c>
    </row>
    <row r="145" spans="1:65" s="13" customFormat="1" ht="11.25">
      <c r="B145" s="201"/>
      <c r="C145" s="202"/>
      <c r="D145" s="203" t="s">
        <v>171</v>
      </c>
      <c r="E145" s="204" t="s">
        <v>1</v>
      </c>
      <c r="F145" s="205" t="s">
        <v>2030</v>
      </c>
      <c r="G145" s="202"/>
      <c r="H145" s="206">
        <v>48</v>
      </c>
      <c r="I145" s="207"/>
      <c r="J145" s="202"/>
      <c r="K145" s="202"/>
      <c r="L145" s="208"/>
      <c r="M145" s="209"/>
      <c r="N145" s="210"/>
      <c r="O145" s="210"/>
      <c r="P145" s="210"/>
      <c r="Q145" s="210"/>
      <c r="R145" s="210"/>
      <c r="S145" s="210"/>
      <c r="T145" s="211"/>
      <c r="AT145" s="212" t="s">
        <v>171</v>
      </c>
      <c r="AU145" s="212" t="s">
        <v>86</v>
      </c>
      <c r="AV145" s="13" t="s">
        <v>88</v>
      </c>
      <c r="AW145" s="13" t="s">
        <v>34</v>
      </c>
      <c r="AX145" s="13" t="s">
        <v>78</v>
      </c>
      <c r="AY145" s="212" t="s">
        <v>163</v>
      </c>
    </row>
    <row r="146" spans="1:65" s="13" customFormat="1" ht="11.25">
      <c r="B146" s="201"/>
      <c r="C146" s="202"/>
      <c r="D146" s="203" t="s">
        <v>171</v>
      </c>
      <c r="E146" s="204" t="s">
        <v>1</v>
      </c>
      <c r="F146" s="205" t="s">
        <v>2031</v>
      </c>
      <c r="G146" s="202"/>
      <c r="H146" s="206">
        <v>45</v>
      </c>
      <c r="I146" s="207"/>
      <c r="J146" s="202"/>
      <c r="K146" s="202"/>
      <c r="L146" s="208"/>
      <c r="M146" s="209"/>
      <c r="N146" s="210"/>
      <c r="O146" s="210"/>
      <c r="P146" s="210"/>
      <c r="Q146" s="210"/>
      <c r="R146" s="210"/>
      <c r="S146" s="210"/>
      <c r="T146" s="211"/>
      <c r="AT146" s="212" t="s">
        <v>171</v>
      </c>
      <c r="AU146" s="212" t="s">
        <v>86</v>
      </c>
      <c r="AV146" s="13" t="s">
        <v>88</v>
      </c>
      <c r="AW146" s="13" t="s">
        <v>34</v>
      </c>
      <c r="AX146" s="13" t="s">
        <v>78</v>
      </c>
      <c r="AY146" s="212" t="s">
        <v>163</v>
      </c>
    </row>
    <row r="147" spans="1:65" s="14" customFormat="1" ht="11.25">
      <c r="B147" s="228"/>
      <c r="C147" s="229"/>
      <c r="D147" s="203" t="s">
        <v>171</v>
      </c>
      <c r="E147" s="230" t="s">
        <v>1</v>
      </c>
      <c r="F147" s="231" t="s">
        <v>209</v>
      </c>
      <c r="G147" s="229"/>
      <c r="H147" s="232">
        <v>93</v>
      </c>
      <c r="I147" s="233"/>
      <c r="J147" s="229"/>
      <c r="K147" s="229"/>
      <c r="L147" s="234"/>
      <c r="M147" s="235"/>
      <c r="N147" s="236"/>
      <c r="O147" s="236"/>
      <c r="P147" s="236"/>
      <c r="Q147" s="236"/>
      <c r="R147" s="236"/>
      <c r="S147" s="236"/>
      <c r="T147" s="237"/>
      <c r="AT147" s="238" t="s">
        <v>171</v>
      </c>
      <c r="AU147" s="238" t="s">
        <v>86</v>
      </c>
      <c r="AV147" s="14" t="s">
        <v>169</v>
      </c>
      <c r="AW147" s="14" t="s">
        <v>34</v>
      </c>
      <c r="AX147" s="14" t="s">
        <v>86</v>
      </c>
      <c r="AY147" s="238" t="s">
        <v>163</v>
      </c>
    </row>
    <row r="148" spans="1:65" s="2" customFormat="1" ht="16.5" customHeight="1">
      <c r="A148" s="34"/>
      <c r="B148" s="35"/>
      <c r="C148" s="187" t="s">
        <v>241</v>
      </c>
      <c r="D148" s="187" t="s">
        <v>165</v>
      </c>
      <c r="E148" s="188" t="s">
        <v>2032</v>
      </c>
      <c r="F148" s="189" t="s">
        <v>2033</v>
      </c>
      <c r="G148" s="190" t="s">
        <v>822</v>
      </c>
      <c r="H148" s="191">
        <v>186</v>
      </c>
      <c r="I148" s="192"/>
      <c r="J148" s="193">
        <f>ROUND(I148*H148,2)</f>
        <v>0</v>
      </c>
      <c r="K148" s="194"/>
      <c r="L148" s="39"/>
      <c r="M148" s="195" t="s">
        <v>1</v>
      </c>
      <c r="N148" s="196" t="s">
        <v>43</v>
      </c>
      <c r="O148" s="71"/>
      <c r="P148" s="197">
        <f>O148*H148</f>
        <v>0</v>
      </c>
      <c r="Q148" s="197">
        <v>0</v>
      </c>
      <c r="R148" s="197">
        <f>Q148*H148</f>
        <v>0</v>
      </c>
      <c r="S148" s="197">
        <v>0</v>
      </c>
      <c r="T148" s="198">
        <f>S148*H148</f>
        <v>0</v>
      </c>
      <c r="U148" s="34"/>
      <c r="V148" s="34"/>
      <c r="W148" s="34"/>
      <c r="X148" s="34"/>
      <c r="Y148" s="34"/>
      <c r="Z148" s="34"/>
      <c r="AA148" s="34"/>
      <c r="AB148" s="34"/>
      <c r="AC148" s="34"/>
      <c r="AD148" s="34"/>
      <c r="AE148" s="34"/>
      <c r="AR148" s="199" t="s">
        <v>169</v>
      </c>
      <c r="AT148" s="199" t="s">
        <v>165</v>
      </c>
      <c r="AU148" s="199" t="s">
        <v>86</v>
      </c>
      <c r="AY148" s="17" t="s">
        <v>163</v>
      </c>
      <c r="BE148" s="200">
        <f>IF(N148="základní",J148,0)</f>
        <v>0</v>
      </c>
      <c r="BF148" s="200">
        <f>IF(N148="snížená",J148,0)</f>
        <v>0</v>
      </c>
      <c r="BG148" s="200">
        <f>IF(N148="zákl. přenesená",J148,0)</f>
        <v>0</v>
      </c>
      <c r="BH148" s="200">
        <f>IF(N148="sníž. přenesená",J148,0)</f>
        <v>0</v>
      </c>
      <c r="BI148" s="200">
        <f>IF(N148="nulová",J148,0)</f>
        <v>0</v>
      </c>
      <c r="BJ148" s="17" t="s">
        <v>86</v>
      </c>
      <c r="BK148" s="200">
        <f>ROUND(I148*H148,2)</f>
        <v>0</v>
      </c>
      <c r="BL148" s="17" t="s">
        <v>169</v>
      </c>
      <c r="BM148" s="199" t="s">
        <v>2034</v>
      </c>
    </row>
    <row r="149" spans="1:65" s="2" customFormat="1" ht="19.5">
      <c r="A149" s="34"/>
      <c r="B149" s="35"/>
      <c r="C149" s="36"/>
      <c r="D149" s="203" t="s">
        <v>191</v>
      </c>
      <c r="E149" s="36"/>
      <c r="F149" s="224" t="s">
        <v>2035</v>
      </c>
      <c r="G149" s="36"/>
      <c r="H149" s="36"/>
      <c r="I149" s="225"/>
      <c r="J149" s="36"/>
      <c r="K149" s="36"/>
      <c r="L149" s="39"/>
      <c r="M149" s="226"/>
      <c r="N149" s="227"/>
      <c r="O149" s="71"/>
      <c r="P149" s="71"/>
      <c r="Q149" s="71"/>
      <c r="R149" s="71"/>
      <c r="S149" s="71"/>
      <c r="T149" s="72"/>
      <c r="U149" s="34"/>
      <c r="V149" s="34"/>
      <c r="W149" s="34"/>
      <c r="X149" s="34"/>
      <c r="Y149" s="34"/>
      <c r="Z149" s="34"/>
      <c r="AA149" s="34"/>
      <c r="AB149" s="34"/>
      <c r="AC149" s="34"/>
      <c r="AD149" s="34"/>
      <c r="AE149" s="34"/>
      <c r="AT149" s="17" t="s">
        <v>191</v>
      </c>
      <c r="AU149" s="17" t="s">
        <v>86</v>
      </c>
    </row>
    <row r="150" spans="1:65" s="13" customFormat="1" ht="11.25">
      <c r="B150" s="201"/>
      <c r="C150" s="202"/>
      <c r="D150" s="203" t="s">
        <v>171</v>
      </c>
      <c r="E150" s="204" t="s">
        <v>1</v>
      </c>
      <c r="F150" s="205" t="s">
        <v>2036</v>
      </c>
      <c r="G150" s="202"/>
      <c r="H150" s="206">
        <v>186</v>
      </c>
      <c r="I150" s="207"/>
      <c r="J150" s="202"/>
      <c r="K150" s="202"/>
      <c r="L150" s="208"/>
      <c r="M150" s="209"/>
      <c r="N150" s="210"/>
      <c r="O150" s="210"/>
      <c r="P150" s="210"/>
      <c r="Q150" s="210"/>
      <c r="R150" s="210"/>
      <c r="S150" s="210"/>
      <c r="T150" s="211"/>
      <c r="AT150" s="212" t="s">
        <v>171</v>
      </c>
      <c r="AU150" s="212" t="s">
        <v>86</v>
      </c>
      <c r="AV150" s="13" t="s">
        <v>88</v>
      </c>
      <c r="AW150" s="13" t="s">
        <v>34</v>
      </c>
      <c r="AX150" s="13" t="s">
        <v>86</v>
      </c>
      <c r="AY150" s="212" t="s">
        <v>163</v>
      </c>
    </row>
    <row r="151" spans="1:65" s="2" customFormat="1" ht="16.5" customHeight="1">
      <c r="A151" s="34"/>
      <c r="B151" s="35"/>
      <c r="C151" s="187" t="s">
        <v>8</v>
      </c>
      <c r="D151" s="187" t="s">
        <v>165</v>
      </c>
      <c r="E151" s="188" t="s">
        <v>2037</v>
      </c>
      <c r="F151" s="189" t="s">
        <v>2038</v>
      </c>
      <c r="G151" s="190" t="s">
        <v>822</v>
      </c>
      <c r="H151" s="191">
        <v>93</v>
      </c>
      <c r="I151" s="192"/>
      <c r="J151" s="193">
        <f>ROUND(I151*H151,2)</f>
        <v>0</v>
      </c>
      <c r="K151" s="194"/>
      <c r="L151" s="39"/>
      <c r="M151" s="195" t="s">
        <v>1</v>
      </c>
      <c r="N151" s="196" t="s">
        <v>43</v>
      </c>
      <c r="O151" s="71"/>
      <c r="P151" s="197">
        <f>O151*H151</f>
        <v>0</v>
      </c>
      <c r="Q151" s="197">
        <v>0</v>
      </c>
      <c r="R151" s="197">
        <f>Q151*H151</f>
        <v>0</v>
      </c>
      <c r="S151" s="197">
        <v>0</v>
      </c>
      <c r="T151" s="198">
        <f>S151*H151</f>
        <v>0</v>
      </c>
      <c r="U151" s="34"/>
      <c r="V151" s="34"/>
      <c r="W151" s="34"/>
      <c r="X151" s="34"/>
      <c r="Y151" s="34"/>
      <c r="Z151" s="34"/>
      <c r="AA151" s="34"/>
      <c r="AB151" s="34"/>
      <c r="AC151" s="34"/>
      <c r="AD151" s="34"/>
      <c r="AE151" s="34"/>
      <c r="AR151" s="199" t="s">
        <v>169</v>
      </c>
      <c r="AT151" s="199" t="s">
        <v>165</v>
      </c>
      <c r="AU151" s="199" t="s">
        <v>86</v>
      </c>
      <c r="AY151" s="17" t="s">
        <v>163</v>
      </c>
      <c r="BE151" s="200">
        <f>IF(N151="základní",J151,0)</f>
        <v>0</v>
      </c>
      <c r="BF151" s="200">
        <f>IF(N151="snížená",J151,0)</f>
        <v>0</v>
      </c>
      <c r="BG151" s="200">
        <f>IF(N151="zákl. přenesená",J151,0)</f>
        <v>0</v>
      </c>
      <c r="BH151" s="200">
        <f>IF(N151="sníž. přenesená",J151,0)</f>
        <v>0</v>
      </c>
      <c r="BI151" s="200">
        <f>IF(N151="nulová",J151,0)</f>
        <v>0</v>
      </c>
      <c r="BJ151" s="17" t="s">
        <v>86</v>
      </c>
      <c r="BK151" s="200">
        <f>ROUND(I151*H151,2)</f>
        <v>0</v>
      </c>
      <c r="BL151" s="17" t="s">
        <v>169</v>
      </c>
      <c r="BM151" s="199" t="s">
        <v>2039</v>
      </c>
    </row>
    <row r="152" spans="1:65" s="2" customFormat="1" ht="24.2" customHeight="1">
      <c r="A152" s="34"/>
      <c r="B152" s="35"/>
      <c r="C152" s="187" t="s">
        <v>256</v>
      </c>
      <c r="D152" s="187" t="s">
        <v>165</v>
      </c>
      <c r="E152" s="188" t="s">
        <v>2040</v>
      </c>
      <c r="F152" s="189" t="s">
        <v>2041</v>
      </c>
      <c r="G152" s="190" t="s">
        <v>259</v>
      </c>
      <c r="H152" s="191">
        <v>7526.2</v>
      </c>
      <c r="I152" s="192"/>
      <c r="J152" s="193">
        <f>ROUND(I152*H152,2)</f>
        <v>0</v>
      </c>
      <c r="K152" s="194"/>
      <c r="L152" s="39"/>
      <c r="M152" s="195" t="s">
        <v>1</v>
      </c>
      <c r="N152" s="196" t="s">
        <v>43</v>
      </c>
      <c r="O152" s="71"/>
      <c r="P152" s="197">
        <f>O152*H152</f>
        <v>0</v>
      </c>
      <c r="Q152" s="197">
        <v>0</v>
      </c>
      <c r="R152" s="197">
        <f>Q152*H152</f>
        <v>0</v>
      </c>
      <c r="S152" s="197">
        <v>0</v>
      </c>
      <c r="T152" s="198">
        <f>S152*H152</f>
        <v>0</v>
      </c>
      <c r="U152" s="34"/>
      <c r="V152" s="34"/>
      <c r="W152" s="34"/>
      <c r="X152" s="34"/>
      <c r="Y152" s="34"/>
      <c r="Z152" s="34"/>
      <c r="AA152" s="34"/>
      <c r="AB152" s="34"/>
      <c r="AC152" s="34"/>
      <c r="AD152" s="34"/>
      <c r="AE152" s="34"/>
      <c r="AR152" s="199" t="s">
        <v>169</v>
      </c>
      <c r="AT152" s="199" t="s">
        <v>165</v>
      </c>
      <c r="AU152" s="199" t="s">
        <v>86</v>
      </c>
      <c r="AY152" s="17" t="s">
        <v>163</v>
      </c>
      <c r="BE152" s="200">
        <f>IF(N152="základní",J152,0)</f>
        <v>0</v>
      </c>
      <c r="BF152" s="200">
        <f>IF(N152="snížená",J152,0)</f>
        <v>0</v>
      </c>
      <c r="BG152" s="200">
        <f>IF(N152="zákl. přenesená",J152,0)</f>
        <v>0</v>
      </c>
      <c r="BH152" s="200">
        <f>IF(N152="sníž. přenesená",J152,0)</f>
        <v>0</v>
      </c>
      <c r="BI152" s="200">
        <f>IF(N152="nulová",J152,0)</f>
        <v>0</v>
      </c>
      <c r="BJ152" s="17" t="s">
        <v>86</v>
      </c>
      <c r="BK152" s="200">
        <f>ROUND(I152*H152,2)</f>
        <v>0</v>
      </c>
      <c r="BL152" s="17" t="s">
        <v>169</v>
      </c>
      <c r="BM152" s="199" t="s">
        <v>2042</v>
      </c>
    </row>
    <row r="153" spans="1:65" s="2" customFormat="1" ht="48.75">
      <c r="A153" s="34"/>
      <c r="B153" s="35"/>
      <c r="C153" s="36"/>
      <c r="D153" s="203" t="s">
        <v>191</v>
      </c>
      <c r="E153" s="36"/>
      <c r="F153" s="224" t="s">
        <v>2043</v>
      </c>
      <c r="G153" s="36"/>
      <c r="H153" s="36"/>
      <c r="I153" s="225"/>
      <c r="J153" s="36"/>
      <c r="K153" s="36"/>
      <c r="L153" s="39"/>
      <c r="M153" s="226"/>
      <c r="N153" s="227"/>
      <c r="O153" s="71"/>
      <c r="P153" s="71"/>
      <c r="Q153" s="71"/>
      <c r="R153" s="71"/>
      <c r="S153" s="71"/>
      <c r="T153" s="72"/>
      <c r="U153" s="34"/>
      <c r="V153" s="34"/>
      <c r="W153" s="34"/>
      <c r="X153" s="34"/>
      <c r="Y153" s="34"/>
      <c r="Z153" s="34"/>
      <c r="AA153" s="34"/>
      <c r="AB153" s="34"/>
      <c r="AC153" s="34"/>
      <c r="AD153" s="34"/>
      <c r="AE153" s="34"/>
      <c r="AT153" s="17" t="s">
        <v>191</v>
      </c>
      <c r="AU153" s="17" t="s">
        <v>86</v>
      </c>
    </row>
    <row r="154" spans="1:65" s="13" customFormat="1" ht="11.25">
      <c r="B154" s="201"/>
      <c r="C154" s="202"/>
      <c r="D154" s="203" t="s">
        <v>171</v>
      </c>
      <c r="E154" s="204" t="s">
        <v>1</v>
      </c>
      <c r="F154" s="205" t="s">
        <v>2044</v>
      </c>
      <c r="G154" s="202"/>
      <c r="H154" s="206">
        <v>512</v>
      </c>
      <c r="I154" s="207"/>
      <c r="J154" s="202"/>
      <c r="K154" s="202"/>
      <c r="L154" s="208"/>
      <c r="M154" s="209"/>
      <c r="N154" s="210"/>
      <c r="O154" s="210"/>
      <c r="P154" s="210"/>
      <c r="Q154" s="210"/>
      <c r="R154" s="210"/>
      <c r="S154" s="210"/>
      <c r="T154" s="211"/>
      <c r="AT154" s="212" t="s">
        <v>171</v>
      </c>
      <c r="AU154" s="212" t="s">
        <v>86</v>
      </c>
      <c r="AV154" s="13" t="s">
        <v>88</v>
      </c>
      <c r="AW154" s="13" t="s">
        <v>34</v>
      </c>
      <c r="AX154" s="13" t="s">
        <v>78</v>
      </c>
      <c r="AY154" s="212" t="s">
        <v>163</v>
      </c>
    </row>
    <row r="155" spans="1:65" s="13" customFormat="1" ht="11.25">
      <c r="B155" s="201"/>
      <c r="C155" s="202"/>
      <c r="D155" s="203" t="s">
        <v>171</v>
      </c>
      <c r="E155" s="204" t="s">
        <v>1</v>
      </c>
      <c r="F155" s="205" t="s">
        <v>2045</v>
      </c>
      <c r="G155" s="202"/>
      <c r="H155" s="206">
        <v>540</v>
      </c>
      <c r="I155" s="207"/>
      <c r="J155" s="202"/>
      <c r="K155" s="202"/>
      <c r="L155" s="208"/>
      <c r="M155" s="209"/>
      <c r="N155" s="210"/>
      <c r="O155" s="210"/>
      <c r="P155" s="210"/>
      <c r="Q155" s="210"/>
      <c r="R155" s="210"/>
      <c r="S155" s="210"/>
      <c r="T155" s="211"/>
      <c r="AT155" s="212" t="s">
        <v>171</v>
      </c>
      <c r="AU155" s="212" t="s">
        <v>86</v>
      </c>
      <c r="AV155" s="13" t="s">
        <v>88</v>
      </c>
      <c r="AW155" s="13" t="s">
        <v>34</v>
      </c>
      <c r="AX155" s="13" t="s">
        <v>78</v>
      </c>
      <c r="AY155" s="212" t="s">
        <v>163</v>
      </c>
    </row>
    <row r="156" spans="1:65" s="13" customFormat="1" ht="11.25">
      <c r="B156" s="201"/>
      <c r="C156" s="202"/>
      <c r="D156" s="203" t="s">
        <v>171</v>
      </c>
      <c r="E156" s="204" t="s">
        <v>1</v>
      </c>
      <c r="F156" s="205" t="s">
        <v>2046</v>
      </c>
      <c r="G156" s="202"/>
      <c r="H156" s="206">
        <v>408</v>
      </c>
      <c r="I156" s="207"/>
      <c r="J156" s="202"/>
      <c r="K156" s="202"/>
      <c r="L156" s="208"/>
      <c r="M156" s="209"/>
      <c r="N156" s="210"/>
      <c r="O156" s="210"/>
      <c r="P156" s="210"/>
      <c r="Q156" s="210"/>
      <c r="R156" s="210"/>
      <c r="S156" s="210"/>
      <c r="T156" s="211"/>
      <c r="AT156" s="212" t="s">
        <v>171</v>
      </c>
      <c r="AU156" s="212" t="s">
        <v>86</v>
      </c>
      <c r="AV156" s="13" t="s">
        <v>88</v>
      </c>
      <c r="AW156" s="13" t="s">
        <v>34</v>
      </c>
      <c r="AX156" s="13" t="s">
        <v>78</v>
      </c>
      <c r="AY156" s="212" t="s">
        <v>163</v>
      </c>
    </row>
    <row r="157" spans="1:65" s="13" customFormat="1" ht="11.25">
      <c r="B157" s="201"/>
      <c r="C157" s="202"/>
      <c r="D157" s="203" t="s">
        <v>171</v>
      </c>
      <c r="E157" s="204" t="s">
        <v>1</v>
      </c>
      <c r="F157" s="205" t="s">
        <v>2047</v>
      </c>
      <c r="G157" s="202"/>
      <c r="H157" s="206">
        <v>288</v>
      </c>
      <c r="I157" s="207"/>
      <c r="J157" s="202"/>
      <c r="K157" s="202"/>
      <c r="L157" s="208"/>
      <c r="M157" s="209"/>
      <c r="N157" s="210"/>
      <c r="O157" s="210"/>
      <c r="P157" s="210"/>
      <c r="Q157" s="210"/>
      <c r="R157" s="210"/>
      <c r="S157" s="210"/>
      <c r="T157" s="211"/>
      <c r="AT157" s="212" t="s">
        <v>171</v>
      </c>
      <c r="AU157" s="212" t="s">
        <v>86</v>
      </c>
      <c r="AV157" s="13" t="s">
        <v>88</v>
      </c>
      <c r="AW157" s="13" t="s">
        <v>34</v>
      </c>
      <c r="AX157" s="13" t="s">
        <v>78</v>
      </c>
      <c r="AY157" s="212" t="s">
        <v>163</v>
      </c>
    </row>
    <row r="158" spans="1:65" s="13" customFormat="1" ht="11.25">
      <c r="B158" s="201"/>
      <c r="C158" s="202"/>
      <c r="D158" s="203" t="s">
        <v>171</v>
      </c>
      <c r="E158" s="204" t="s">
        <v>1</v>
      </c>
      <c r="F158" s="205" t="s">
        <v>2048</v>
      </c>
      <c r="G158" s="202"/>
      <c r="H158" s="206">
        <v>80</v>
      </c>
      <c r="I158" s="207"/>
      <c r="J158" s="202"/>
      <c r="K158" s="202"/>
      <c r="L158" s="208"/>
      <c r="M158" s="209"/>
      <c r="N158" s="210"/>
      <c r="O158" s="210"/>
      <c r="P158" s="210"/>
      <c r="Q158" s="210"/>
      <c r="R158" s="210"/>
      <c r="S158" s="210"/>
      <c r="T158" s="211"/>
      <c r="AT158" s="212" t="s">
        <v>171</v>
      </c>
      <c r="AU158" s="212" t="s">
        <v>86</v>
      </c>
      <c r="AV158" s="13" t="s">
        <v>88</v>
      </c>
      <c r="AW158" s="13" t="s">
        <v>34</v>
      </c>
      <c r="AX158" s="13" t="s">
        <v>78</v>
      </c>
      <c r="AY158" s="212" t="s">
        <v>163</v>
      </c>
    </row>
    <row r="159" spans="1:65" s="13" customFormat="1" ht="11.25">
      <c r="B159" s="201"/>
      <c r="C159" s="202"/>
      <c r="D159" s="203" t="s">
        <v>171</v>
      </c>
      <c r="E159" s="204" t="s">
        <v>1</v>
      </c>
      <c r="F159" s="205" t="s">
        <v>2049</v>
      </c>
      <c r="G159" s="202"/>
      <c r="H159" s="206">
        <v>72</v>
      </c>
      <c r="I159" s="207"/>
      <c r="J159" s="202"/>
      <c r="K159" s="202"/>
      <c r="L159" s="208"/>
      <c r="M159" s="209"/>
      <c r="N159" s="210"/>
      <c r="O159" s="210"/>
      <c r="P159" s="210"/>
      <c r="Q159" s="210"/>
      <c r="R159" s="210"/>
      <c r="S159" s="210"/>
      <c r="T159" s="211"/>
      <c r="AT159" s="212" t="s">
        <v>171</v>
      </c>
      <c r="AU159" s="212" t="s">
        <v>86</v>
      </c>
      <c r="AV159" s="13" t="s">
        <v>88</v>
      </c>
      <c r="AW159" s="13" t="s">
        <v>34</v>
      </c>
      <c r="AX159" s="13" t="s">
        <v>78</v>
      </c>
      <c r="AY159" s="212" t="s">
        <v>163</v>
      </c>
    </row>
    <row r="160" spans="1:65" s="13" customFormat="1" ht="11.25">
      <c r="B160" s="201"/>
      <c r="C160" s="202"/>
      <c r="D160" s="203" t="s">
        <v>171</v>
      </c>
      <c r="E160" s="204" t="s">
        <v>1</v>
      </c>
      <c r="F160" s="205" t="s">
        <v>2050</v>
      </c>
      <c r="G160" s="202"/>
      <c r="H160" s="206">
        <v>360</v>
      </c>
      <c r="I160" s="207"/>
      <c r="J160" s="202"/>
      <c r="K160" s="202"/>
      <c r="L160" s="208"/>
      <c r="M160" s="209"/>
      <c r="N160" s="210"/>
      <c r="O160" s="210"/>
      <c r="P160" s="210"/>
      <c r="Q160" s="210"/>
      <c r="R160" s="210"/>
      <c r="S160" s="210"/>
      <c r="T160" s="211"/>
      <c r="AT160" s="212" t="s">
        <v>171</v>
      </c>
      <c r="AU160" s="212" t="s">
        <v>86</v>
      </c>
      <c r="AV160" s="13" t="s">
        <v>88</v>
      </c>
      <c r="AW160" s="13" t="s">
        <v>34</v>
      </c>
      <c r="AX160" s="13" t="s">
        <v>78</v>
      </c>
      <c r="AY160" s="212" t="s">
        <v>163</v>
      </c>
    </row>
    <row r="161" spans="2:51" s="13" customFormat="1" ht="11.25">
      <c r="B161" s="201"/>
      <c r="C161" s="202"/>
      <c r="D161" s="203" t="s">
        <v>171</v>
      </c>
      <c r="E161" s="204" t="s">
        <v>1</v>
      </c>
      <c r="F161" s="205" t="s">
        <v>2051</v>
      </c>
      <c r="G161" s="202"/>
      <c r="H161" s="206">
        <v>198</v>
      </c>
      <c r="I161" s="207"/>
      <c r="J161" s="202"/>
      <c r="K161" s="202"/>
      <c r="L161" s="208"/>
      <c r="M161" s="209"/>
      <c r="N161" s="210"/>
      <c r="O161" s="210"/>
      <c r="P161" s="210"/>
      <c r="Q161" s="210"/>
      <c r="R161" s="210"/>
      <c r="S161" s="210"/>
      <c r="T161" s="211"/>
      <c r="AT161" s="212" t="s">
        <v>171</v>
      </c>
      <c r="AU161" s="212" t="s">
        <v>86</v>
      </c>
      <c r="AV161" s="13" t="s">
        <v>88</v>
      </c>
      <c r="AW161" s="13" t="s">
        <v>34</v>
      </c>
      <c r="AX161" s="13" t="s">
        <v>78</v>
      </c>
      <c r="AY161" s="212" t="s">
        <v>163</v>
      </c>
    </row>
    <row r="162" spans="2:51" s="13" customFormat="1" ht="11.25">
      <c r="B162" s="201"/>
      <c r="C162" s="202"/>
      <c r="D162" s="203" t="s">
        <v>171</v>
      </c>
      <c r="E162" s="204" t="s">
        <v>1</v>
      </c>
      <c r="F162" s="205" t="s">
        <v>2052</v>
      </c>
      <c r="G162" s="202"/>
      <c r="H162" s="206">
        <v>240</v>
      </c>
      <c r="I162" s="207"/>
      <c r="J162" s="202"/>
      <c r="K162" s="202"/>
      <c r="L162" s="208"/>
      <c r="M162" s="209"/>
      <c r="N162" s="210"/>
      <c r="O162" s="210"/>
      <c r="P162" s="210"/>
      <c r="Q162" s="210"/>
      <c r="R162" s="210"/>
      <c r="S162" s="210"/>
      <c r="T162" s="211"/>
      <c r="AT162" s="212" t="s">
        <v>171</v>
      </c>
      <c r="AU162" s="212" t="s">
        <v>86</v>
      </c>
      <c r="AV162" s="13" t="s">
        <v>88</v>
      </c>
      <c r="AW162" s="13" t="s">
        <v>34</v>
      </c>
      <c r="AX162" s="13" t="s">
        <v>78</v>
      </c>
      <c r="AY162" s="212" t="s">
        <v>163</v>
      </c>
    </row>
    <row r="163" spans="2:51" s="13" customFormat="1" ht="11.25">
      <c r="B163" s="201"/>
      <c r="C163" s="202"/>
      <c r="D163" s="203" t="s">
        <v>171</v>
      </c>
      <c r="E163" s="204" t="s">
        <v>1</v>
      </c>
      <c r="F163" s="205" t="s">
        <v>2053</v>
      </c>
      <c r="G163" s="202"/>
      <c r="H163" s="206">
        <v>240</v>
      </c>
      <c r="I163" s="207"/>
      <c r="J163" s="202"/>
      <c r="K163" s="202"/>
      <c r="L163" s="208"/>
      <c r="M163" s="209"/>
      <c r="N163" s="210"/>
      <c r="O163" s="210"/>
      <c r="P163" s="210"/>
      <c r="Q163" s="210"/>
      <c r="R163" s="210"/>
      <c r="S163" s="210"/>
      <c r="T163" s="211"/>
      <c r="AT163" s="212" t="s">
        <v>171</v>
      </c>
      <c r="AU163" s="212" t="s">
        <v>86</v>
      </c>
      <c r="AV163" s="13" t="s">
        <v>88</v>
      </c>
      <c r="AW163" s="13" t="s">
        <v>34</v>
      </c>
      <c r="AX163" s="13" t="s">
        <v>78</v>
      </c>
      <c r="AY163" s="212" t="s">
        <v>163</v>
      </c>
    </row>
    <row r="164" spans="2:51" s="13" customFormat="1" ht="11.25">
      <c r="B164" s="201"/>
      <c r="C164" s="202"/>
      <c r="D164" s="203" t="s">
        <v>171</v>
      </c>
      <c r="E164" s="204" t="s">
        <v>1</v>
      </c>
      <c r="F164" s="205" t="s">
        <v>2054</v>
      </c>
      <c r="G164" s="202"/>
      <c r="H164" s="206">
        <v>104</v>
      </c>
      <c r="I164" s="207"/>
      <c r="J164" s="202"/>
      <c r="K164" s="202"/>
      <c r="L164" s="208"/>
      <c r="M164" s="209"/>
      <c r="N164" s="210"/>
      <c r="O164" s="210"/>
      <c r="P164" s="210"/>
      <c r="Q164" s="210"/>
      <c r="R164" s="210"/>
      <c r="S164" s="210"/>
      <c r="T164" s="211"/>
      <c r="AT164" s="212" t="s">
        <v>171</v>
      </c>
      <c r="AU164" s="212" t="s">
        <v>86</v>
      </c>
      <c r="AV164" s="13" t="s">
        <v>88</v>
      </c>
      <c r="AW164" s="13" t="s">
        <v>34</v>
      </c>
      <c r="AX164" s="13" t="s">
        <v>78</v>
      </c>
      <c r="AY164" s="212" t="s">
        <v>163</v>
      </c>
    </row>
    <row r="165" spans="2:51" s="13" customFormat="1" ht="11.25">
      <c r="B165" s="201"/>
      <c r="C165" s="202"/>
      <c r="D165" s="203" t="s">
        <v>171</v>
      </c>
      <c r="E165" s="204" t="s">
        <v>1</v>
      </c>
      <c r="F165" s="205" t="s">
        <v>2055</v>
      </c>
      <c r="G165" s="202"/>
      <c r="H165" s="206">
        <v>180</v>
      </c>
      <c r="I165" s="207"/>
      <c r="J165" s="202"/>
      <c r="K165" s="202"/>
      <c r="L165" s="208"/>
      <c r="M165" s="209"/>
      <c r="N165" s="210"/>
      <c r="O165" s="210"/>
      <c r="P165" s="210"/>
      <c r="Q165" s="210"/>
      <c r="R165" s="210"/>
      <c r="S165" s="210"/>
      <c r="T165" s="211"/>
      <c r="AT165" s="212" t="s">
        <v>171</v>
      </c>
      <c r="AU165" s="212" t="s">
        <v>86</v>
      </c>
      <c r="AV165" s="13" t="s">
        <v>88</v>
      </c>
      <c r="AW165" s="13" t="s">
        <v>34</v>
      </c>
      <c r="AX165" s="13" t="s">
        <v>78</v>
      </c>
      <c r="AY165" s="212" t="s">
        <v>163</v>
      </c>
    </row>
    <row r="166" spans="2:51" s="13" customFormat="1" ht="11.25">
      <c r="B166" s="201"/>
      <c r="C166" s="202"/>
      <c r="D166" s="203" t="s">
        <v>171</v>
      </c>
      <c r="E166" s="204" t="s">
        <v>1</v>
      </c>
      <c r="F166" s="205" t="s">
        <v>2056</v>
      </c>
      <c r="G166" s="202"/>
      <c r="H166" s="206">
        <v>162</v>
      </c>
      <c r="I166" s="207"/>
      <c r="J166" s="202"/>
      <c r="K166" s="202"/>
      <c r="L166" s="208"/>
      <c r="M166" s="209"/>
      <c r="N166" s="210"/>
      <c r="O166" s="210"/>
      <c r="P166" s="210"/>
      <c r="Q166" s="210"/>
      <c r="R166" s="210"/>
      <c r="S166" s="210"/>
      <c r="T166" s="211"/>
      <c r="AT166" s="212" t="s">
        <v>171</v>
      </c>
      <c r="AU166" s="212" t="s">
        <v>86</v>
      </c>
      <c r="AV166" s="13" t="s">
        <v>88</v>
      </c>
      <c r="AW166" s="13" t="s">
        <v>34</v>
      </c>
      <c r="AX166" s="13" t="s">
        <v>78</v>
      </c>
      <c r="AY166" s="212" t="s">
        <v>163</v>
      </c>
    </row>
    <row r="167" spans="2:51" s="13" customFormat="1" ht="11.25">
      <c r="B167" s="201"/>
      <c r="C167" s="202"/>
      <c r="D167" s="203" t="s">
        <v>171</v>
      </c>
      <c r="E167" s="204" t="s">
        <v>1</v>
      </c>
      <c r="F167" s="205" t="s">
        <v>2057</v>
      </c>
      <c r="G167" s="202"/>
      <c r="H167" s="206">
        <v>180</v>
      </c>
      <c r="I167" s="207"/>
      <c r="J167" s="202"/>
      <c r="K167" s="202"/>
      <c r="L167" s="208"/>
      <c r="M167" s="209"/>
      <c r="N167" s="210"/>
      <c r="O167" s="210"/>
      <c r="P167" s="210"/>
      <c r="Q167" s="210"/>
      <c r="R167" s="210"/>
      <c r="S167" s="210"/>
      <c r="T167" s="211"/>
      <c r="AT167" s="212" t="s">
        <v>171</v>
      </c>
      <c r="AU167" s="212" t="s">
        <v>86</v>
      </c>
      <c r="AV167" s="13" t="s">
        <v>88</v>
      </c>
      <c r="AW167" s="13" t="s">
        <v>34</v>
      </c>
      <c r="AX167" s="13" t="s">
        <v>78</v>
      </c>
      <c r="AY167" s="212" t="s">
        <v>163</v>
      </c>
    </row>
    <row r="168" spans="2:51" s="13" customFormat="1" ht="11.25">
      <c r="B168" s="201"/>
      <c r="C168" s="202"/>
      <c r="D168" s="203" t="s">
        <v>171</v>
      </c>
      <c r="E168" s="204" t="s">
        <v>1</v>
      </c>
      <c r="F168" s="205" t="s">
        <v>2058</v>
      </c>
      <c r="G168" s="202"/>
      <c r="H168" s="206">
        <v>198</v>
      </c>
      <c r="I168" s="207"/>
      <c r="J168" s="202"/>
      <c r="K168" s="202"/>
      <c r="L168" s="208"/>
      <c r="M168" s="209"/>
      <c r="N168" s="210"/>
      <c r="O168" s="210"/>
      <c r="P168" s="210"/>
      <c r="Q168" s="210"/>
      <c r="R168" s="210"/>
      <c r="S168" s="210"/>
      <c r="T168" s="211"/>
      <c r="AT168" s="212" t="s">
        <v>171</v>
      </c>
      <c r="AU168" s="212" t="s">
        <v>86</v>
      </c>
      <c r="AV168" s="13" t="s">
        <v>88</v>
      </c>
      <c r="AW168" s="13" t="s">
        <v>34</v>
      </c>
      <c r="AX168" s="13" t="s">
        <v>78</v>
      </c>
      <c r="AY168" s="212" t="s">
        <v>163</v>
      </c>
    </row>
    <row r="169" spans="2:51" s="13" customFormat="1" ht="11.25">
      <c r="B169" s="201"/>
      <c r="C169" s="202"/>
      <c r="D169" s="203" t="s">
        <v>171</v>
      </c>
      <c r="E169" s="204" t="s">
        <v>1</v>
      </c>
      <c r="F169" s="205" t="s">
        <v>2059</v>
      </c>
      <c r="G169" s="202"/>
      <c r="H169" s="206">
        <v>70</v>
      </c>
      <c r="I169" s="207"/>
      <c r="J169" s="202"/>
      <c r="K169" s="202"/>
      <c r="L169" s="208"/>
      <c r="M169" s="209"/>
      <c r="N169" s="210"/>
      <c r="O169" s="210"/>
      <c r="P169" s="210"/>
      <c r="Q169" s="210"/>
      <c r="R169" s="210"/>
      <c r="S169" s="210"/>
      <c r="T169" s="211"/>
      <c r="AT169" s="212" t="s">
        <v>171</v>
      </c>
      <c r="AU169" s="212" t="s">
        <v>86</v>
      </c>
      <c r="AV169" s="13" t="s">
        <v>88</v>
      </c>
      <c r="AW169" s="13" t="s">
        <v>34</v>
      </c>
      <c r="AX169" s="13" t="s">
        <v>78</v>
      </c>
      <c r="AY169" s="212" t="s">
        <v>163</v>
      </c>
    </row>
    <row r="170" spans="2:51" s="15" customFormat="1" ht="11.25">
      <c r="B170" s="245"/>
      <c r="C170" s="246"/>
      <c r="D170" s="203" t="s">
        <v>171</v>
      </c>
      <c r="E170" s="247" t="s">
        <v>1</v>
      </c>
      <c r="F170" s="248" t="s">
        <v>2060</v>
      </c>
      <c r="G170" s="246"/>
      <c r="H170" s="249">
        <v>3832</v>
      </c>
      <c r="I170" s="250"/>
      <c r="J170" s="246"/>
      <c r="K170" s="246"/>
      <c r="L170" s="251"/>
      <c r="M170" s="252"/>
      <c r="N170" s="253"/>
      <c r="O170" s="253"/>
      <c r="P170" s="253"/>
      <c r="Q170" s="253"/>
      <c r="R170" s="253"/>
      <c r="S170" s="253"/>
      <c r="T170" s="254"/>
      <c r="AT170" s="255" t="s">
        <v>171</v>
      </c>
      <c r="AU170" s="255" t="s">
        <v>86</v>
      </c>
      <c r="AV170" s="15" t="s">
        <v>177</v>
      </c>
      <c r="AW170" s="15" t="s">
        <v>34</v>
      </c>
      <c r="AX170" s="15" t="s">
        <v>78</v>
      </c>
      <c r="AY170" s="255" t="s">
        <v>163</v>
      </c>
    </row>
    <row r="171" spans="2:51" s="13" customFormat="1" ht="11.25">
      <c r="B171" s="201"/>
      <c r="C171" s="202"/>
      <c r="D171" s="203" t="s">
        <v>171</v>
      </c>
      <c r="E171" s="204" t="s">
        <v>1</v>
      </c>
      <c r="F171" s="205" t="s">
        <v>2061</v>
      </c>
      <c r="G171" s="202"/>
      <c r="H171" s="206">
        <v>400</v>
      </c>
      <c r="I171" s="207"/>
      <c r="J171" s="202"/>
      <c r="K171" s="202"/>
      <c r="L171" s="208"/>
      <c r="M171" s="209"/>
      <c r="N171" s="210"/>
      <c r="O171" s="210"/>
      <c r="P171" s="210"/>
      <c r="Q171" s="210"/>
      <c r="R171" s="210"/>
      <c r="S171" s="210"/>
      <c r="T171" s="211"/>
      <c r="AT171" s="212" t="s">
        <v>171</v>
      </c>
      <c r="AU171" s="212" t="s">
        <v>86</v>
      </c>
      <c r="AV171" s="13" t="s">
        <v>88</v>
      </c>
      <c r="AW171" s="13" t="s">
        <v>34</v>
      </c>
      <c r="AX171" s="13" t="s">
        <v>78</v>
      </c>
      <c r="AY171" s="212" t="s">
        <v>163</v>
      </c>
    </row>
    <row r="172" spans="2:51" s="13" customFormat="1" ht="11.25">
      <c r="B172" s="201"/>
      <c r="C172" s="202"/>
      <c r="D172" s="203" t="s">
        <v>171</v>
      </c>
      <c r="E172" s="204" t="s">
        <v>1</v>
      </c>
      <c r="F172" s="205" t="s">
        <v>2062</v>
      </c>
      <c r="G172" s="202"/>
      <c r="H172" s="206">
        <v>460</v>
      </c>
      <c r="I172" s="207"/>
      <c r="J172" s="202"/>
      <c r="K172" s="202"/>
      <c r="L172" s="208"/>
      <c r="M172" s="209"/>
      <c r="N172" s="210"/>
      <c r="O172" s="210"/>
      <c r="P172" s="210"/>
      <c r="Q172" s="210"/>
      <c r="R172" s="210"/>
      <c r="S172" s="210"/>
      <c r="T172" s="211"/>
      <c r="AT172" s="212" t="s">
        <v>171</v>
      </c>
      <c r="AU172" s="212" t="s">
        <v>86</v>
      </c>
      <c r="AV172" s="13" t="s">
        <v>88</v>
      </c>
      <c r="AW172" s="13" t="s">
        <v>34</v>
      </c>
      <c r="AX172" s="13" t="s">
        <v>78</v>
      </c>
      <c r="AY172" s="212" t="s">
        <v>163</v>
      </c>
    </row>
    <row r="173" spans="2:51" s="13" customFormat="1" ht="11.25">
      <c r="B173" s="201"/>
      <c r="C173" s="202"/>
      <c r="D173" s="203" t="s">
        <v>171</v>
      </c>
      <c r="E173" s="204" t="s">
        <v>1</v>
      </c>
      <c r="F173" s="205" t="s">
        <v>2063</v>
      </c>
      <c r="G173" s="202"/>
      <c r="H173" s="206">
        <v>420</v>
      </c>
      <c r="I173" s="207"/>
      <c r="J173" s="202"/>
      <c r="K173" s="202"/>
      <c r="L173" s="208"/>
      <c r="M173" s="209"/>
      <c r="N173" s="210"/>
      <c r="O173" s="210"/>
      <c r="P173" s="210"/>
      <c r="Q173" s="210"/>
      <c r="R173" s="210"/>
      <c r="S173" s="210"/>
      <c r="T173" s="211"/>
      <c r="AT173" s="212" t="s">
        <v>171</v>
      </c>
      <c r="AU173" s="212" t="s">
        <v>86</v>
      </c>
      <c r="AV173" s="13" t="s">
        <v>88</v>
      </c>
      <c r="AW173" s="13" t="s">
        <v>34</v>
      </c>
      <c r="AX173" s="13" t="s">
        <v>78</v>
      </c>
      <c r="AY173" s="212" t="s">
        <v>163</v>
      </c>
    </row>
    <row r="174" spans="2:51" s="13" customFormat="1" ht="11.25">
      <c r="B174" s="201"/>
      <c r="C174" s="202"/>
      <c r="D174" s="203" t="s">
        <v>171</v>
      </c>
      <c r="E174" s="204" t="s">
        <v>1</v>
      </c>
      <c r="F174" s="205" t="s">
        <v>2064</v>
      </c>
      <c r="G174" s="202"/>
      <c r="H174" s="206">
        <v>228</v>
      </c>
      <c r="I174" s="207"/>
      <c r="J174" s="202"/>
      <c r="K174" s="202"/>
      <c r="L174" s="208"/>
      <c r="M174" s="209"/>
      <c r="N174" s="210"/>
      <c r="O174" s="210"/>
      <c r="P174" s="210"/>
      <c r="Q174" s="210"/>
      <c r="R174" s="210"/>
      <c r="S174" s="210"/>
      <c r="T174" s="211"/>
      <c r="AT174" s="212" t="s">
        <v>171</v>
      </c>
      <c r="AU174" s="212" t="s">
        <v>86</v>
      </c>
      <c r="AV174" s="13" t="s">
        <v>88</v>
      </c>
      <c r="AW174" s="13" t="s">
        <v>34</v>
      </c>
      <c r="AX174" s="13" t="s">
        <v>78</v>
      </c>
      <c r="AY174" s="212" t="s">
        <v>163</v>
      </c>
    </row>
    <row r="175" spans="2:51" s="13" customFormat="1" ht="11.25">
      <c r="B175" s="201"/>
      <c r="C175" s="202"/>
      <c r="D175" s="203" t="s">
        <v>171</v>
      </c>
      <c r="E175" s="204" t="s">
        <v>1</v>
      </c>
      <c r="F175" s="205" t="s">
        <v>2065</v>
      </c>
      <c r="G175" s="202"/>
      <c r="H175" s="206">
        <v>280</v>
      </c>
      <c r="I175" s="207"/>
      <c r="J175" s="202"/>
      <c r="K175" s="202"/>
      <c r="L175" s="208"/>
      <c r="M175" s="209"/>
      <c r="N175" s="210"/>
      <c r="O175" s="210"/>
      <c r="P175" s="210"/>
      <c r="Q175" s="210"/>
      <c r="R175" s="210"/>
      <c r="S175" s="210"/>
      <c r="T175" s="211"/>
      <c r="AT175" s="212" t="s">
        <v>171</v>
      </c>
      <c r="AU175" s="212" t="s">
        <v>86</v>
      </c>
      <c r="AV175" s="13" t="s">
        <v>88</v>
      </c>
      <c r="AW175" s="13" t="s">
        <v>34</v>
      </c>
      <c r="AX175" s="13" t="s">
        <v>78</v>
      </c>
      <c r="AY175" s="212" t="s">
        <v>163</v>
      </c>
    </row>
    <row r="176" spans="2:51" s="13" customFormat="1" ht="11.25">
      <c r="B176" s="201"/>
      <c r="C176" s="202"/>
      <c r="D176" s="203" t="s">
        <v>171</v>
      </c>
      <c r="E176" s="204" t="s">
        <v>1</v>
      </c>
      <c r="F176" s="205" t="s">
        <v>2066</v>
      </c>
      <c r="G176" s="202"/>
      <c r="H176" s="206">
        <v>126</v>
      </c>
      <c r="I176" s="207"/>
      <c r="J176" s="202"/>
      <c r="K176" s="202"/>
      <c r="L176" s="208"/>
      <c r="M176" s="209"/>
      <c r="N176" s="210"/>
      <c r="O176" s="210"/>
      <c r="P176" s="210"/>
      <c r="Q176" s="210"/>
      <c r="R176" s="210"/>
      <c r="S176" s="210"/>
      <c r="T176" s="211"/>
      <c r="AT176" s="212" t="s">
        <v>171</v>
      </c>
      <c r="AU176" s="212" t="s">
        <v>86</v>
      </c>
      <c r="AV176" s="13" t="s">
        <v>88</v>
      </c>
      <c r="AW176" s="13" t="s">
        <v>34</v>
      </c>
      <c r="AX176" s="13" t="s">
        <v>78</v>
      </c>
      <c r="AY176" s="212" t="s">
        <v>163</v>
      </c>
    </row>
    <row r="177" spans="1:65" s="13" customFormat="1" ht="11.25">
      <c r="B177" s="201"/>
      <c r="C177" s="202"/>
      <c r="D177" s="203" t="s">
        <v>171</v>
      </c>
      <c r="E177" s="204" t="s">
        <v>1</v>
      </c>
      <c r="F177" s="205" t="s">
        <v>2067</v>
      </c>
      <c r="G177" s="202"/>
      <c r="H177" s="206">
        <v>174</v>
      </c>
      <c r="I177" s="207"/>
      <c r="J177" s="202"/>
      <c r="K177" s="202"/>
      <c r="L177" s="208"/>
      <c r="M177" s="209"/>
      <c r="N177" s="210"/>
      <c r="O177" s="210"/>
      <c r="P177" s="210"/>
      <c r="Q177" s="210"/>
      <c r="R177" s="210"/>
      <c r="S177" s="210"/>
      <c r="T177" s="211"/>
      <c r="AT177" s="212" t="s">
        <v>171</v>
      </c>
      <c r="AU177" s="212" t="s">
        <v>86</v>
      </c>
      <c r="AV177" s="13" t="s">
        <v>88</v>
      </c>
      <c r="AW177" s="13" t="s">
        <v>34</v>
      </c>
      <c r="AX177" s="13" t="s">
        <v>78</v>
      </c>
      <c r="AY177" s="212" t="s">
        <v>163</v>
      </c>
    </row>
    <row r="178" spans="1:65" s="13" customFormat="1" ht="11.25">
      <c r="B178" s="201"/>
      <c r="C178" s="202"/>
      <c r="D178" s="203" t="s">
        <v>171</v>
      </c>
      <c r="E178" s="204" t="s">
        <v>1</v>
      </c>
      <c r="F178" s="205" t="s">
        <v>2068</v>
      </c>
      <c r="G178" s="202"/>
      <c r="H178" s="206">
        <v>70</v>
      </c>
      <c r="I178" s="207"/>
      <c r="J178" s="202"/>
      <c r="K178" s="202"/>
      <c r="L178" s="208"/>
      <c r="M178" s="209"/>
      <c r="N178" s="210"/>
      <c r="O178" s="210"/>
      <c r="P178" s="210"/>
      <c r="Q178" s="210"/>
      <c r="R178" s="210"/>
      <c r="S178" s="210"/>
      <c r="T178" s="211"/>
      <c r="AT178" s="212" t="s">
        <v>171</v>
      </c>
      <c r="AU178" s="212" t="s">
        <v>86</v>
      </c>
      <c r="AV178" s="13" t="s">
        <v>88</v>
      </c>
      <c r="AW178" s="13" t="s">
        <v>34</v>
      </c>
      <c r="AX178" s="13" t="s">
        <v>78</v>
      </c>
      <c r="AY178" s="212" t="s">
        <v>163</v>
      </c>
    </row>
    <row r="179" spans="1:65" s="13" customFormat="1" ht="11.25">
      <c r="B179" s="201"/>
      <c r="C179" s="202"/>
      <c r="D179" s="203" t="s">
        <v>171</v>
      </c>
      <c r="E179" s="204" t="s">
        <v>1</v>
      </c>
      <c r="F179" s="205" t="s">
        <v>2069</v>
      </c>
      <c r="G179" s="202"/>
      <c r="H179" s="206">
        <v>138</v>
      </c>
      <c r="I179" s="207"/>
      <c r="J179" s="202"/>
      <c r="K179" s="202"/>
      <c r="L179" s="208"/>
      <c r="M179" s="209"/>
      <c r="N179" s="210"/>
      <c r="O179" s="210"/>
      <c r="P179" s="210"/>
      <c r="Q179" s="210"/>
      <c r="R179" s="210"/>
      <c r="S179" s="210"/>
      <c r="T179" s="211"/>
      <c r="AT179" s="212" t="s">
        <v>171</v>
      </c>
      <c r="AU179" s="212" t="s">
        <v>86</v>
      </c>
      <c r="AV179" s="13" t="s">
        <v>88</v>
      </c>
      <c r="AW179" s="13" t="s">
        <v>34</v>
      </c>
      <c r="AX179" s="13" t="s">
        <v>78</v>
      </c>
      <c r="AY179" s="212" t="s">
        <v>163</v>
      </c>
    </row>
    <row r="180" spans="1:65" s="13" customFormat="1" ht="11.25">
      <c r="B180" s="201"/>
      <c r="C180" s="202"/>
      <c r="D180" s="203" t="s">
        <v>171</v>
      </c>
      <c r="E180" s="204" t="s">
        <v>1</v>
      </c>
      <c r="F180" s="205" t="s">
        <v>2070</v>
      </c>
      <c r="G180" s="202"/>
      <c r="H180" s="206">
        <v>156</v>
      </c>
      <c r="I180" s="207"/>
      <c r="J180" s="202"/>
      <c r="K180" s="202"/>
      <c r="L180" s="208"/>
      <c r="M180" s="209"/>
      <c r="N180" s="210"/>
      <c r="O180" s="210"/>
      <c r="P180" s="210"/>
      <c r="Q180" s="210"/>
      <c r="R180" s="210"/>
      <c r="S180" s="210"/>
      <c r="T180" s="211"/>
      <c r="AT180" s="212" t="s">
        <v>171</v>
      </c>
      <c r="AU180" s="212" t="s">
        <v>86</v>
      </c>
      <c r="AV180" s="13" t="s">
        <v>88</v>
      </c>
      <c r="AW180" s="13" t="s">
        <v>34</v>
      </c>
      <c r="AX180" s="13" t="s">
        <v>78</v>
      </c>
      <c r="AY180" s="212" t="s">
        <v>163</v>
      </c>
    </row>
    <row r="181" spans="1:65" s="13" customFormat="1" ht="11.25">
      <c r="B181" s="201"/>
      <c r="C181" s="202"/>
      <c r="D181" s="203" t="s">
        <v>171</v>
      </c>
      <c r="E181" s="204" t="s">
        <v>1</v>
      </c>
      <c r="F181" s="205" t="s">
        <v>2071</v>
      </c>
      <c r="G181" s="202"/>
      <c r="H181" s="206">
        <v>174</v>
      </c>
      <c r="I181" s="207"/>
      <c r="J181" s="202"/>
      <c r="K181" s="202"/>
      <c r="L181" s="208"/>
      <c r="M181" s="209"/>
      <c r="N181" s="210"/>
      <c r="O181" s="210"/>
      <c r="P181" s="210"/>
      <c r="Q181" s="210"/>
      <c r="R181" s="210"/>
      <c r="S181" s="210"/>
      <c r="T181" s="211"/>
      <c r="AT181" s="212" t="s">
        <v>171</v>
      </c>
      <c r="AU181" s="212" t="s">
        <v>86</v>
      </c>
      <c r="AV181" s="13" t="s">
        <v>88</v>
      </c>
      <c r="AW181" s="13" t="s">
        <v>34</v>
      </c>
      <c r="AX181" s="13" t="s">
        <v>78</v>
      </c>
      <c r="AY181" s="212" t="s">
        <v>163</v>
      </c>
    </row>
    <row r="182" spans="1:65" s="13" customFormat="1" ht="11.25">
      <c r="B182" s="201"/>
      <c r="C182" s="202"/>
      <c r="D182" s="203" t="s">
        <v>171</v>
      </c>
      <c r="E182" s="204" t="s">
        <v>1</v>
      </c>
      <c r="F182" s="205" t="s">
        <v>2072</v>
      </c>
      <c r="G182" s="202"/>
      <c r="H182" s="206">
        <v>198</v>
      </c>
      <c r="I182" s="207"/>
      <c r="J182" s="202"/>
      <c r="K182" s="202"/>
      <c r="L182" s="208"/>
      <c r="M182" s="209"/>
      <c r="N182" s="210"/>
      <c r="O182" s="210"/>
      <c r="P182" s="210"/>
      <c r="Q182" s="210"/>
      <c r="R182" s="210"/>
      <c r="S182" s="210"/>
      <c r="T182" s="211"/>
      <c r="AT182" s="212" t="s">
        <v>171</v>
      </c>
      <c r="AU182" s="212" t="s">
        <v>86</v>
      </c>
      <c r="AV182" s="13" t="s">
        <v>88</v>
      </c>
      <c r="AW182" s="13" t="s">
        <v>34</v>
      </c>
      <c r="AX182" s="13" t="s">
        <v>78</v>
      </c>
      <c r="AY182" s="212" t="s">
        <v>163</v>
      </c>
    </row>
    <row r="183" spans="1:65" s="13" customFormat="1" ht="11.25">
      <c r="B183" s="201"/>
      <c r="C183" s="202"/>
      <c r="D183" s="203" t="s">
        <v>171</v>
      </c>
      <c r="E183" s="204" t="s">
        <v>1</v>
      </c>
      <c r="F183" s="205" t="s">
        <v>2073</v>
      </c>
      <c r="G183" s="202"/>
      <c r="H183" s="206">
        <v>186</v>
      </c>
      <c r="I183" s="207"/>
      <c r="J183" s="202"/>
      <c r="K183" s="202"/>
      <c r="L183" s="208"/>
      <c r="M183" s="209"/>
      <c r="N183" s="210"/>
      <c r="O183" s="210"/>
      <c r="P183" s="210"/>
      <c r="Q183" s="210"/>
      <c r="R183" s="210"/>
      <c r="S183" s="210"/>
      <c r="T183" s="211"/>
      <c r="AT183" s="212" t="s">
        <v>171</v>
      </c>
      <c r="AU183" s="212" t="s">
        <v>86</v>
      </c>
      <c r="AV183" s="13" t="s">
        <v>88</v>
      </c>
      <c r="AW183" s="13" t="s">
        <v>34</v>
      </c>
      <c r="AX183" s="13" t="s">
        <v>78</v>
      </c>
      <c r="AY183" s="212" t="s">
        <v>163</v>
      </c>
    </row>
    <row r="184" spans="1:65" s="15" customFormat="1" ht="11.25">
      <c r="B184" s="245"/>
      <c r="C184" s="246"/>
      <c r="D184" s="203" t="s">
        <v>171</v>
      </c>
      <c r="E184" s="247" t="s">
        <v>1</v>
      </c>
      <c r="F184" s="248" t="s">
        <v>2074</v>
      </c>
      <c r="G184" s="246"/>
      <c r="H184" s="249">
        <v>3010</v>
      </c>
      <c r="I184" s="250"/>
      <c r="J184" s="246"/>
      <c r="K184" s="246"/>
      <c r="L184" s="251"/>
      <c r="M184" s="252"/>
      <c r="N184" s="253"/>
      <c r="O184" s="253"/>
      <c r="P184" s="253"/>
      <c r="Q184" s="253"/>
      <c r="R184" s="253"/>
      <c r="S184" s="253"/>
      <c r="T184" s="254"/>
      <c r="AT184" s="255" t="s">
        <v>171</v>
      </c>
      <c r="AU184" s="255" t="s">
        <v>86</v>
      </c>
      <c r="AV184" s="15" t="s">
        <v>177</v>
      </c>
      <c r="AW184" s="15" t="s">
        <v>34</v>
      </c>
      <c r="AX184" s="15" t="s">
        <v>78</v>
      </c>
      <c r="AY184" s="255" t="s">
        <v>163</v>
      </c>
    </row>
    <row r="185" spans="1:65" s="13" customFormat="1" ht="11.25">
      <c r="B185" s="201"/>
      <c r="C185" s="202"/>
      <c r="D185" s="203" t="s">
        <v>171</v>
      </c>
      <c r="E185" s="204" t="s">
        <v>1</v>
      </c>
      <c r="F185" s="205" t="s">
        <v>2075</v>
      </c>
      <c r="G185" s="202"/>
      <c r="H185" s="206">
        <v>684.2</v>
      </c>
      <c r="I185" s="207"/>
      <c r="J185" s="202"/>
      <c r="K185" s="202"/>
      <c r="L185" s="208"/>
      <c r="M185" s="209"/>
      <c r="N185" s="210"/>
      <c r="O185" s="210"/>
      <c r="P185" s="210"/>
      <c r="Q185" s="210"/>
      <c r="R185" s="210"/>
      <c r="S185" s="210"/>
      <c r="T185" s="211"/>
      <c r="AT185" s="212" t="s">
        <v>171</v>
      </c>
      <c r="AU185" s="212" t="s">
        <v>86</v>
      </c>
      <c r="AV185" s="13" t="s">
        <v>88</v>
      </c>
      <c r="AW185" s="13" t="s">
        <v>34</v>
      </c>
      <c r="AX185" s="13" t="s">
        <v>78</v>
      </c>
      <c r="AY185" s="212" t="s">
        <v>163</v>
      </c>
    </row>
    <row r="186" spans="1:65" s="14" customFormat="1" ht="11.25">
      <c r="B186" s="228"/>
      <c r="C186" s="229"/>
      <c r="D186" s="203" t="s">
        <v>171</v>
      </c>
      <c r="E186" s="230" t="s">
        <v>1</v>
      </c>
      <c r="F186" s="231" t="s">
        <v>209</v>
      </c>
      <c r="G186" s="229"/>
      <c r="H186" s="232">
        <v>7526.2</v>
      </c>
      <c r="I186" s="233"/>
      <c r="J186" s="229"/>
      <c r="K186" s="229"/>
      <c r="L186" s="234"/>
      <c r="M186" s="235"/>
      <c r="N186" s="236"/>
      <c r="O186" s="236"/>
      <c r="P186" s="236"/>
      <c r="Q186" s="236"/>
      <c r="R186" s="236"/>
      <c r="S186" s="236"/>
      <c r="T186" s="237"/>
      <c r="AT186" s="238" t="s">
        <v>171</v>
      </c>
      <c r="AU186" s="238" t="s">
        <v>86</v>
      </c>
      <c r="AV186" s="14" t="s">
        <v>169</v>
      </c>
      <c r="AW186" s="14" t="s">
        <v>34</v>
      </c>
      <c r="AX186" s="14" t="s">
        <v>86</v>
      </c>
      <c r="AY186" s="238" t="s">
        <v>163</v>
      </c>
    </row>
    <row r="187" spans="1:65" s="2" customFormat="1" ht="44.25" customHeight="1">
      <c r="A187" s="34"/>
      <c r="B187" s="35"/>
      <c r="C187" s="187" t="s">
        <v>263</v>
      </c>
      <c r="D187" s="187" t="s">
        <v>165</v>
      </c>
      <c r="E187" s="188" t="s">
        <v>2076</v>
      </c>
      <c r="F187" s="189" t="s">
        <v>2077</v>
      </c>
      <c r="G187" s="190" t="s">
        <v>259</v>
      </c>
      <c r="H187" s="191">
        <v>95</v>
      </c>
      <c r="I187" s="192"/>
      <c r="J187" s="193">
        <f>ROUND(I187*H187,2)</f>
        <v>0</v>
      </c>
      <c r="K187" s="194"/>
      <c r="L187" s="39"/>
      <c r="M187" s="195" t="s">
        <v>1</v>
      </c>
      <c r="N187" s="196" t="s">
        <v>43</v>
      </c>
      <c r="O187" s="71"/>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169</v>
      </c>
      <c r="AT187" s="199" t="s">
        <v>165</v>
      </c>
      <c r="AU187" s="199" t="s">
        <v>86</v>
      </c>
      <c r="AY187" s="17" t="s">
        <v>163</v>
      </c>
      <c r="BE187" s="200">
        <f>IF(N187="základní",J187,0)</f>
        <v>0</v>
      </c>
      <c r="BF187" s="200">
        <f>IF(N187="snížená",J187,0)</f>
        <v>0</v>
      </c>
      <c r="BG187" s="200">
        <f>IF(N187="zákl. přenesená",J187,0)</f>
        <v>0</v>
      </c>
      <c r="BH187" s="200">
        <f>IF(N187="sníž. přenesená",J187,0)</f>
        <v>0</v>
      </c>
      <c r="BI187" s="200">
        <f>IF(N187="nulová",J187,0)</f>
        <v>0</v>
      </c>
      <c r="BJ187" s="17" t="s">
        <v>86</v>
      </c>
      <c r="BK187" s="200">
        <f>ROUND(I187*H187,2)</f>
        <v>0</v>
      </c>
      <c r="BL187" s="17" t="s">
        <v>169</v>
      </c>
      <c r="BM187" s="199" t="s">
        <v>2078</v>
      </c>
    </row>
    <row r="188" spans="1:65" s="2" customFormat="1" ht="87.75">
      <c r="A188" s="34"/>
      <c r="B188" s="35"/>
      <c r="C188" s="36"/>
      <c r="D188" s="203" t="s">
        <v>191</v>
      </c>
      <c r="E188" s="36"/>
      <c r="F188" s="224" t="s">
        <v>2079</v>
      </c>
      <c r="G188" s="36"/>
      <c r="H188" s="36"/>
      <c r="I188" s="225"/>
      <c r="J188" s="36"/>
      <c r="K188" s="36"/>
      <c r="L188" s="39"/>
      <c r="M188" s="226"/>
      <c r="N188" s="227"/>
      <c r="O188" s="71"/>
      <c r="P188" s="71"/>
      <c r="Q188" s="71"/>
      <c r="R188" s="71"/>
      <c r="S188" s="71"/>
      <c r="T188" s="72"/>
      <c r="U188" s="34"/>
      <c r="V188" s="34"/>
      <c r="W188" s="34"/>
      <c r="X188" s="34"/>
      <c r="Y188" s="34"/>
      <c r="Z188" s="34"/>
      <c r="AA188" s="34"/>
      <c r="AB188" s="34"/>
      <c r="AC188" s="34"/>
      <c r="AD188" s="34"/>
      <c r="AE188" s="34"/>
      <c r="AT188" s="17" t="s">
        <v>191</v>
      </c>
      <c r="AU188" s="17" t="s">
        <v>86</v>
      </c>
    </row>
    <row r="189" spans="1:65" s="13" customFormat="1" ht="11.25">
      <c r="B189" s="201"/>
      <c r="C189" s="202"/>
      <c r="D189" s="203" t="s">
        <v>171</v>
      </c>
      <c r="E189" s="204" t="s">
        <v>1</v>
      </c>
      <c r="F189" s="205" t="s">
        <v>2080</v>
      </c>
      <c r="G189" s="202"/>
      <c r="H189" s="206">
        <v>5</v>
      </c>
      <c r="I189" s="207"/>
      <c r="J189" s="202"/>
      <c r="K189" s="202"/>
      <c r="L189" s="208"/>
      <c r="M189" s="209"/>
      <c r="N189" s="210"/>
      <c r="O189" s="210"/>
      <c r="P189" s="210"/>
      <c r="Q189" s="210"/>
      <c r="R189" s="210"/>
      <c r="S189" s="210"/>
      <c r="T189" s="211"/>
      <c r="AT189" s="212" t="s">
        <v>171</v>
      </c>
      <c r="AU189" s="212" t="s">
        <v>86</v>
      </c>
      <c r="AV189" s="13" t="s">
        <v>88</v>
      </c>
      <c r="AW189" s="13" t="s">
        <v>34</v>
      </c>
      <c r="AX189" s="13" t="s">
        <v>78</v>
      </c>
      <c r="AY189" s="212" t="s">
        <v>163</v>
      </c>
    </row>
    <row r="190" spans="1:65" s="13" customFormat="1" ht="11.25">
      <c r="B190" s="201"/>
      <c r="C190" s="202"/>
      <c r="D190" s="203" t="s">
        <v>171</v>
      </c>
      <c r="E190" s="204" t="s">
        <v>1</v>
      </c>
      <c r="F190" s="205" t="s">
        <v>2081</v>
      </c>
      <c r="G190" s="202"/>
      <c r="H190" s="206">
        <v>40</v>
      </c>
      <c r="I190" s="207"/>
      <c r="J190" s="202"/>
      <c r="K190" s="202"/>
      <c r="L190" s="208"/>
      <c r="M190" s="209"/>
      <c r="N190" s="210"/>
      <c r="O190" s="210"/>
      <c r="P190" s="210"/>
      <c r="Q190" s="210"/>
      <c r="R190" s="210"/>
      <c r="S190" s="210"/>
      <c r="T190" s="211"/>
      <c r="AT190" s="212" t="s">
        <v>171</v>
      </c>
      <c r="AU190" s="212" t="s">
        <v>86</v>
      </c>
      <c r="AV190" s="13" t="s">
        <v>88</v>
      </c>
      <c r="AW190" s="13" t="s">
        <v>34</v>
      </c>
      <c r="AX190" s="13" t="s">
        <v>78</v>
      </c>
      <c r="AY190" s="212" t="s">
        <v>163</v>
      </c>
    </row>
    <row r="191" spans="1:65" s="13" customFormat="1" ht="11.25">
      <c r="B191" s="201"/>
      <c r="C191" s="202"/>
      <c r="D191" s="203" t="s">
        <v>171</v>
      </c>
      <c r="E191" s="204" t="s">
        <v>1</v>
      </c>
      <c r="F191" s="205" t="s">
        <v>2082</v>
      </c>
      <c r="G191" s="202"/>
      <c r="H191" s="206">
        <v>50</v>
      </c>
      <c r="I191" s="207"/>
      <c r="J191" s="202"/>
      <c r="K191" s="202"/>
      <c r="L191" s="208"/>
      <c r="M191" s="209"/>
      <c r="N191" s="210"/>
      <c r="O191" s="210"/>
      <c r="P191" s="210"/>
      <c r="Q191" s="210"/>
      <c r="R191" s="210"/>
      <c r="S191" s="210"/>
      <c r="T191" s="211"/>
      <c r="AT191" s="212" t="s">
        <v>171</v>
      </c>
      <c r="AU191" s="212" t="s">
        <v>86</v>
      </c>
      <c r="AV191" s="13" t="s">
        <v>88</v>
      </c>
      <c r="AW191" s="13" t="s">
        <v>34</v>
      </c>
      <c r="AX191" s="13" t="s">
        <v>78</v>
      </c>
      <c r="AY191" s="212" t="s">
        <v>163</v>
      </c>
    </row>
    <row r="192" spans="1:65" s="14" customFormat="1" ht="11.25">
      <c r="B192" s="228"/>
      <c r="C192" s="229"/>
      <c r="D192" s="203" t="s">
        <v>171</v>
      </c>
      <c r="E192" s="230" t="s">
        <v>1</v>
      </c>
      <c r="F192" s="231" t="s">
        <v>209</v>
      </c>
      <c r="G192" s="229"/>
      <c r="H192" s="232">
        <v>95</v>
      </c>
      <c r="I192" s="233"/>
      <c r="J192" s="229"/>
      <c r="K192" s="229"/>
      <c r="L192" s="234"/>
      <c r="M192" s="235"/>
      <c r="N192" s="236"/>
      <c r="O192" s="236"/>
      <c r="P192" s="236"/>
      <c r="Q192" s="236"/>
      <c r="R192" s="236"/>
      <c r="S192" s="236"/>
      <c r="T192" s="237"/>
      <c r="AT192" s="238" t="s">
        <v>171</v>
      </c>
      <c r="AU192" s="238" t="s">
        <v>86</v>
      </c>
      <c r="AV192" s="14" t="s">
        <v>169</v>
      </c>
      <c r="AW192" s="14" t="s">
        <v>34</v>
      </c>
      <c r="AX192" s="14" t="s">
        <v>86</v>
      </c>
      <c r="AY192" s="238" t="s">
        <v>163</v>
      </c>
    </row>
    <row r="193" spans="1:65" s="2" customFormat="1" ht="24.2" customHeight="1">
      <c r="A193" s="34"/>
      <c r="B193" s="35"/>
      <c r="C193" s="187" t="s">
        <v>270</v>
      </c>
      <c r="D193" s="187" t="s">
        <v>165</v>
      </c>
      <c r="E193" s="188" t="s">
        <v>2083</v>
      </c>
      <c r="F193" s="189" t="s">
        <v>2084</v>
      </c>
      <c r="G193" s="190" t="s">
        <v>259</v>
      </c>
      <c r="H193" s="191">
        <v>40</v>
      </c>
      <c r="I193" s="192"/>
      <c r="J193" s="193">
        <f>ROUND(I193*H193,2)</f>
        <v>0</v>
      </c>
      <c r="K193" s="194"/>
      <c r="L193" s="39"/>
      <c r="M193" s="195" t="s">
        <v>1</v>
      </c>
      <c r="N193" s="196" t="s">
        <v>43</v>
      </c>
      <c r="O193" s="71"/>
      <c r="P193" s="197">
        <f>O193*H193</f>
        <v>0</v>
      </c>
      <c r="Q193" s="197">
        <v>0</v>
      </c>
      <c r="R193" s="197">
        <f>Q193*H193</f>
        <v>0</v>
      </c>
      <c r="S193" s="197">
        <v>0</v>
      </c>
      <c r="T193" s="198">
        <f>S193*H193</f>
        <v>0</v>
      </c>
      <c r="U193" s="34"/>
      <c r="V193" s="34"/>
      <c r="W193" s="34"/>
      <c r="X193" s="34"/>
      <c r="Y193" s="34"/>
      <c r="Z193" s="34"/>
      <c r="AA193" s="34"/>
      <c r="AB193" s="34"/>
      <c r="AC193" s="34"/>
      <c r="AD193" s="34"/>
      <c r="AE193" s="34"/>
      <c r="AR193" s="199" t="s">
        <v>169</v>
      </c>
      <c r="AT193" s="199" t="s">
        <v>165</v>
      </c>
      <c r="AU193" s="199" t="s">
        <v>86</v>
      </c>
      <c r="AY193" s="17" t="s">
        <v>163</v>
      </c>
      <c r="BE193" s="200">
        <f>IF(N193="základní",J193,0)</f>
        <v>0</v>
      </c>
      <c r="BF193" s="200">
        <f>IF(N193="snížená",J193,0)</f>
        <v>0</v>
      </c>
      <c r="BG193" s="200">
        <f>IF(N193="zákl. přenesená",J193,0)</f>
        <v>0</v>
      </c>
      <c r="BH193" s="200">
        <f>IF(N193="sníž. přenesená",J193,0)</f>
        <v>0</v>
      </c>
      <c r="BI193" s="200">
        <f>IF(N193="nulová",J193,0)</f>
        <v>0</v>
      </c>
      <c r="BJ193" s="17" t="s">
        <v>86</v>
      </c>
      <c r="BK193" s="200">
        <f>ROUND(I193*H193,2)</f>
        <v>0</v>
      </c>
      <c r="BL193" s="17" t="s">
        <v>169</v>
      </c>
      <c r="BM193" s="199" t="s">
        <v>2085</v>
      </c>
    </row>
    <row r="194" spans="1:65" s="2" customFormat="1" ht="87.75">
      <c r="A194" s="34"/>
      <c r="B194" s="35"/>
      <c r="C194" s="36"/>
      <c r="D194" s="203" t="s">
        <v>191</v>
      </c>
      <c r="E194" s="36"/>
      <c r="F194" s="224" t="s">
        <v>2079</v>
      </c>
      <c r="G194" s="36"/>
      <c r="H194" s="36"/>
      <c r="I194" s="225"/>
      <c r="J194" s="36"/>
      <c r="K194" s="36"/>
      <c r="L194" s="39"/>
      <c r="M194" s="226"/>
      <c r="N194" s="227"/>
      <c r="O194" s="71"/>
      <c r="P194" s="71"/>
      <c r="Q194" s="71"/>
      <c r="R194" s="71"/>
      <c r="S194" s="71"/>
      <c r="T194" s="72"/>
      <c r="U194" s="34"/>
      <c r="V194" s="34"/>
      <c r="W194" s="34"/>
      <c r="X194" s="34"/>
      <c r="Y194" s="34"/>
      <c r="Z194" s="34"/>
      <c r="AA194" s="34"/>
      <c r="AB194" s="34"/>
      <c r="AC194" s="34"/>
      <c r="AD194" s="34"/>
      <c r="AE194" s="34"/>
      <c r="AT194" s="17" t="s">
        <v>191</v>
      </c>
      <c r="AU194" s="17" t="s">
        <v>86</v>
      </c>
    </row>
    <row r="195" spans="1:65" s="2" customFormat="1" ht="16.5" customHeight="1">
      <c r="A195" s="34"/>
      <c r="B195" s="35"/>
      <c r="C195" s="187" t="s">
        <v>295</v>
      </c>
      <c r="D195" s="187" t="s">
        <v>165</v>
      </c>
      <c r="E195" s="188" t="s">
        <v>2086</v>
      </c>
      <c r="F195" s="189" t="s">
        <v>2087</v>
      </c>
      <c r="G195" s="190" t="s">
        <v>2088</v>
      </c>
      <c r="H195" s="191">
        <v>2</v>
      </c>
      <c r="I195" s="192"/>
      <c r="J195" s="193">
        <f t="shared" ref="J195:J204" si="10">ROUND(I195*H195,2)</f>
        <v>0</v>
      </c>
      <c r="K195" s="194"/>
      <c r="L195" s="39"/>
      <c r="M195" s="195" t="s">
        <v>1</v>
      </c>
      <c r="N195" s="196" t="s">
        <v>43</v>
      </c>
      <c r="O195" s="71"/>
      <c r="P195" s="197">
        <f t="shared" ref="P195:P204" si="11">O195*H195</f>
        <v>0</v>
      </c>
      <c r="Q195" s="197">
        <v>0</v>
      </c>
      <c r="R195" s="197">
        <f t="shared" ref="R195:R204" si="12">Q195*H195</f>
        <v>0</v>
      </c>
      <c r="S195" s="197">
        <v>0</v>
      </c>
      <c r="T195" s="198">
        <f t="shared" ref="T195:T204" si="13">S195*H195</f>
        <v>0</v>
      </c>
      <c r="U195" s="34"/>
      <c r="V195" s="34"/>
      <c r="W195" s="34"/>
      <c r="X195" s="34"/>
      <c r="Y195" s="34"/>
      <c r="Z195" s="34"/>
      <c r="AA195" s="34"/>
      <c r="AB195" s="34"/>
      <c r="AC195" s="34"/>
      <c r="AD195" s="34"/>
      <c r="AE195" s="34"/>
      <c r="AR195" s="199" t="s">
        <v>169</v>
      </c>
      <c r="AT195" s="199" t="s">
        <v>165</v>
      </c>
      <c r="AU195" s="199" t="s">
        <v>86</v>
      </c>
      <c r="AY195" s="17" t="s">
        <v>163</v>
      </c>
      <c r="BE195" s="200">
        <f t="shared" ref="BE195:BE204" si="14">IF(N195="základní",J195,0)</f>
        <v>0</v>
      </c>
      <c r="BF195" s="200">
        <f t="shared" ref="BF195:BF204" si="15">IF(N195="snížená",J195,0)</f>
        <v>0</v>
      </c>
      <c r="BG195" s="200">
        <f t="shared" ref="BG195:BG204" si="16">IF(N195="zákl. přenesená",J195,0)</f>
        <v>0</v>
      </c>
      <c r="BH195" s="200">
        <f t="shared" ref="BH195:BH204" si="17">IF(N195="sníž. přenesená",J195,0)</f>
        <v>0</v>
      </c>
      <c r="BI195" s="200">
        <f t="shared" ref="BI195:BI204" si="18">IF(N195="nulová",J195,0)</f>
        <v>0</v>
      </c>
      <c r="BJ195" s="17" t="s">
        <v>86</v>
      </c>
      <c r="BK195" s="200">
        <f t="shared" ref="BK195:BK204" si="19">ROUND(I195*H195,2)</f>
        <v>0</v>
      </c>
      <c r="BL195" s="17" t="s">
        <v>169</v>
      </c>
      <c r="BM195" s="199" t="s">
        <v>2089</v>
      </c>
    </row>
    <row r="196" spans="1:65" s="2" customFormat="1" ht="24.2" customHeight="1">
      <c r="A196" s="34"/>
      <c r="B196" s="35"/>
      <c r="C196" s="187" t="s">
        <v>302</v>
      </c>
      <c r="D196" s="187" t="s">
        <v>165</v>
      </c>
      <c r="E196" s="188" t="s">
        <v>2090</v>
      </c>
      <c r="F196" s="189" t="s">
        <v>2091</v>
      </c>
      <c r="G196" s="190" t="s">
        <v>822</v>
      </c>
      <c r="H196" s="191">
        <v>78</v>
      </c>
      <c r="I196" s="192"/>
      <c r="J196" s="193">
        <f t="shared" si="10"/>
        <v>0</v>
      </c>
      <c r="K196" s="194"/>
      <c r="L196" s="39"/>
      <c r="M196" s="195" t="s">
        <v>1</v>
      </c>
      <c r="N196" s="196" t="s">
        <v>43</v>
      </c>
      <c r="O196" s="71"/>
      <c r="P196" s="197">
        <f t="shared" si="11"/>
        <v>0</v>
      </c>
      <c r="Q196" s="197">
        <v>0</v>
      </c>
      <c r="R196" s="197">
        <f t="shared" si="12"/>
        <v>0</v>
      </c>
      <c r="S196" s="197">
        <v>0</v>
      </c>
      <c r="T196" s="198">
        <f t="shared" si="13"/>
        <v>0</v>
      </c>
      <c r="U196" s="34"/>
      <c r="V196" s="34"/>
      <c r="W196" s="34"/>
      <c r="X196" s="34"/>
      <c r="Y196" s="34"/>
      <c r="Z196" s="34"/>
      <c r="AA196" s="34"/>
      <c r="AB196" s="34"/>
      <c r="AC196" s="34"/>
      <c r="AD196" s="34"/>
      <c r="AE196" s="34"/>
      <c r="AR196" s="199" t="s">
        <v>169</v>
      </c>
      <c r="AT196" s="199" t="s">
        <v>165</v>
      </c>
      <c r="AU196" s="199" t="s">
        <v>86</v>
      </c>
      <c r="AY196" s="17" t="s">
        <v>163</v>
      </c>
      <c r="BE196" s="200">
        <f t="shared" si="14"/>
        <v>0</v>
      </c>
      <c r="BF196" s="200">
        <f t="shared" si="15"/>
        <v>0</v>
      </c>
      <c r="BG196" s="200">
        <f t="shared" si="16"/>
        <v>0</v>
      </c>
      <c r="BH196" s="200">
        <f t="shared" si="17"/>
        <v>0</v>
      </c>
      <c r="BI196" s="200">
        <f t="shared" si="18"/>
        <v>0</v>
      </c>
      <c r="BJ196" s="17" t="s">
        <v>86</v>
      </c>
      <c r="BK196" s="200">
        <f t="shared" si="19"/>
        <v>0</v>
      </c>
      <c r="BL196" s="17" t="s">
        <v>169</v>
      </c>
      <c r="BM196" s="199" t="s">
        <v>2092</v>
      </c>
    </row>
    <row r="197" spans="1:65" s="2" customFormat="1" ht="24.2" customHeight="1">
      <c r="A197" s="34"/>
      <c r="B197" s="35"/>
      <c r="C197" s="187" t="s">
        <v>7</v>
      </c>
      <c r="D197" s="187" t="s">
        <v>165</v>
      </c>
      <c r="E197" s="188" t="s">
        <v>2093</v>
      </c>
      <c r="F197" s="189" t="s">
        <v>2094</v>
      </c>
      <c r="G197" s="190" t="s">
        <v>822</v>
      </c>
      <c r="H197" s="191">
        <v>78</v>
      </c>
      <c r="I197" s="192"/>
      <c r="J197" s="193">
        <f t="shared" si="10"/>
        <v>0</v>
      </c>
      <c r="K197" s="194"/>
      <c r="L197" s="39"/>
      <c r="M197" s="195" t="s">
        <v>1</v>
      </c>
      <c r="N197" s="196" t="s">
        <v>43</v>
      </c>
      <c r="O197" s="71"/>
      <c r="P197" s="197">
        <f t="shared" si="11"/>
        <v>0</v>
      </c>
      <c r="Q197" s="197">
        <v>0</v>
      </c>
      <c r="R197" s="197">
        <f t="shared" si="12"/>
        <v>0</v>
      </c>
      <c r="S197" s="197">
        <v>0</v>
      </c>
      <c r="T197" s="198">
        <f t="shared" si="13"/>
        <v>0</v>
      </c>
      <c r="U197" s="34"/>
      <c r="V197" s="34"/>
      <c r="W197" s="34"/>
      <c r="X197" s="34"/>
      <c r="Y197" s="34"/>
      <c r="Z197" s="34"/>
      <c r="AA197" s="34"/>
      <c r="AB197" s="34"/>
      <c r="AC197" s="34"/>
      <c r="AD197" s="34"/>
      <c r="AE197" s="34"/>
      <c r="AR197" s="199" t="s">
        <v>169</v>
      </c>
      <c r="AT197" s="199" t="s">
        <v>165</v>
      </c>
      <c r="AU197" s="199" t="s">
        <v>86</v>
      </c>
      <c r="AY197" s="17" t="s">
        <v>163</v>
      </c>
      <c r="BE197" s="200">
        <f t="shared" si="14"/>
        <v>0</v>
      </c>
      <c r="BF197" s="200">
        <f t="shared" si="15"/>
        <v>0</v>
      </c>
      <c r="BG197" s="200">
        <f t="shared" si="16"/>
        <v>0</v>
      </c>
      <c r="BH197" s="200">
        <f t="shared" si="17"/>
        <v>0</v>
      </c>
      <c r="BI197" s="200">
        <f t="shared" si="18"/>
        <v>0</v>
      </c>
      <c r="BJ197" s="17" t="s">
        <v>86</v>
      </c>
      <c r="BK197" s="200">
        <f t="shared" si="19"/>
        <v>0</v>
      </c>
      <c r="BL197" s="17" t="s">
        <v>169</v>
      </c>
      <c r="BM197" s="199" t="s">
        <v>2095</v>
      </c>
    </row>
    <row r="198" spans="1:65" s="2" customFormat="1" ht="24.2" customHeight="1">
      <c r="A198" s="34"/>
      <c r="B198" s="35"/>
      <c r="C198" s="187" t="s">
        <v>315</v>
      </c>
      <c r="D198" s="187" t="s">
        <v>165</v>
      </c>
      <c r="E198" s="188" t="s">
        <v>2096</v>
      </c>
      <c r="F198" s="189" t="s">
        <v>2097</v>
      </c>
      <c r="G198" s="190" t="s">
        <v>822</v>
      </c>
      <c r="H198" s="191">
        <v>30</v>
      </c>
      <c r="I198" s="192"/>
      <c r="J198" s="193">
        <f t="shared" si="10"/>
        <v>0</v>
      </c>
      <c r="K198" s="194"/>
      <c r="L198" s="39"/>
      <c r="M198" s="195" t="s">
        <v>1</v>
      </c>
      <c r="N198" s="196" t="s">
        <v>43</v>
      </c>
      <c r="O198" s="71"/>
      <c r="P198" s="197">
        <f t="shared" si="11"/>
        <v>0</v>
      </c>
      <c r="Q198" s="197">
        <v>0</v>
      </c>
      <c r="R198" s="197">
        <f t="shared" si="12"/>
        <v>0</v>
      </c>
      <c r="S198" s="197">
        <v>0</v>
      </c>
      <c r="T198" s="198">
        <f t="shared" si="13"/>
        <v>0</v>
      </c>
      <c r="U198" s="34"/>
      <c r="V198" s="34"/>
      <c r="W198" s="34"/>
      <c r="X198" s="34"/>
      <c r="Y198" s="34"/>
      <c r="Z198" s="34"/>
      <c r="AA198" s="34"/>
      <c r="AB198" s="34"/>
      <c r="AC198" s="34"/>
      <c r="AD198" s="34"/>
      <c r="AE198" s="34"/>
      <c r="AR198" s="199" t="s">
        <v>169</v>
      </c>
      <c r="AT198" s="199" t="s">
        <v>165</v>
      </c>
      <c r="AU198" s="199" t="s">
        <v>86</v>
      </c>
      <c r="AY198" s="17" t="s">
        <v>163</v>
      </c>
      <c r="BE198" s="200">
        <f t="shared" si="14"/>
        <v>0</v>
      </c>
      <c r="BF198" s="200">
        <f t="shared" si="15"/>
        <v>0</v>
      </c>
      <c r="BG198" s="200">
        <f t="shared" si="16"/>
        <v>0</v>
      </c>
      <c r="BH198" s="200">
        <f t="shared" si="17"/>
        <v>0</v>
      </c>
      <c r="BI198" s="200">
        <f t="shared" si="18"/>
        <v>0</v>
      </c>
      <c r="BJ198" s="17" t="s">
        <v>86</v>
      </c>
      <c r="BK198" s="200">
        <f t="shared" si="19"/>
        <v>0</v>
      </c>
      <c r="BL198" s="17" t="s">
        <v>169</v>
      </c>
      <c r="BM198" s="199" t="s">
        <v>2098</v>
      </c>
    </row>
    <row r="199" spans="1:65" s="2" customFormat="1" ht="24.2" customHeight="1">
      <c r="A199" s="34"/>
      <c r="B199" s="35"/>
      <c r="C199" s="187" t="s">
        <v>320</v>
      </c>
      <c r="D199" s="187" t="s">
        <v>165</v>
      </c>
      <c r="E199" s="188" t="s">
        <v>2099</v>
      </c>
      <c r="F199" s="189" t="s">
        <v>2100</v>
      </c>
      <c r="G199" s="190" t="s">
        <v>822</v>
      </c>
      <c r="H199" s="191">
        <v>4</v>
      </c>
      <c r="I199" s="192"/>
      <c r="J199" s="193">
        <f t="shared" si="10"/>
        <v>0</v>
      </c>
      <c r="K199" s="194"/>
      <c r="L199" s="39"/>
      <c r="M199" s="195" t="s">
        <v>1</v>
      </c>
      <c r="N199" s="196" t="s">
        <v>43</v>
      </c>
      <c r="O199" s="71"/>
      <c r="P199" s="197">
        <f t="shared" si="11"/>
        <v>0</v>
      </c>
      <c r="Q199" s="197">
        <v>0</v>
      </c>
      <c r="R199" s="197">
        <f t="shared" si="12"/>
        <v>0</v>
      </c>
      <c r="S199" s="197">
        <v>0</v>
      </c>
      <c r="T199" s="198">
        <f t="shared" si="13"/>
        <v>0</v>
      </c>
      <c r="U199" s="34"/>
      <c r="V199" s="34"/>
      <c r="W199" s="34"/>
      <c r="X199" s="34"/>
      <c r="Y199" s="34"/>
      <c r="Z199" s="34"/>
      <c r="AA199" s="34"/>
      <c r="AB199" s="34"/>
      <c r="AC199" s="34"/>
      <c r="AD199" s="34"/>
      <c r="AE199" s="34"/>
      <c r="AR199" s="199" t="s">
        <v>169</v>
      </c>
      <c r="AT199" s="199" t="s">
        <v>165</v>
      </c>
      <c r="AU199" s="199" t="s">
        <v>86</v>
      </c>
      <c r="AY199" s="17" t="s">
        <v>163</v>
      </c>
      <c r="BE199" s="200">
        <f t="shared" si="14"/>
        <v>0</v>
      </c>
      <c r="BF199" s="200">
        <f t="shared" si="15"/>
        <v>0</v>
      </c>
      <c r="BG199" s="200">
        <f t="shared" si="16"/>
        <v>0</v>
      </c>
      <c r="BH199" s="200">
        <f t="shared" si="17"/>
        <v>0</v>
      </c>
      <c r="BI199" s="200">
        <f t="shared" si="18"/>
        <v>0</v>
      </c>
      <c r="BJ199" s="17" t="s">
        <v>86</v>
      </c>
      <c r="BK199" s="200">
        <f t="shared" si="19"/>
        <v>0</v>
      </c>
      <c r="BL199" s="17" t="s">
        <v>169</v>
      </c>
      <c r="BM199" s="199" t="s">
        <v>2101</v>
      </c>
    </row>
    <row r="200" spans="1:65" s="2" customFormat="1" ht="24.2" customHeight="1">
      <c r="A200" s="34"/>
      <c r="B200" s="35"/>
      <c r="C200" s="187" t="s">
        <v>324</v>
      </c>
      <c r="D200" s="187" t="s">
        <v>165</v>
      </c>
      <c r="E200" s="188" t="s">
        <v>2102</v>
      </c>
      <c r="F200" s="189" t="s">
        <v>2103</v>
      </c>
      <c r="G200" s="190" t="s">
        <v>259</v>
      </c>
      <c r="H200" s="191">
        <v>340</v>
      </c>
      <c r="I200" s="192"/>
      <c r="J200" s="193">
        <f t="shared" si="10"/>
        <v>0</v>
      </c>
      <c r="K200" s="194"/>
      <c r="L200" s="39"/>
      <c r="M200" s="195" t="s">
        <v>1</v>
      </c>
      <c r="N200" s="196" t="s">
        <v>43</v>
      </c>
      <c r="O200" s="71"/>
      <c r="P200" s="197">
        <f t="shared" si="11"/>
        <v>0</v>
      </c>
      <c r="Q200" s="197">
        <v>0</v>
      </c>
      <c r="R200" s="197">
        <f t="shared" si="12"/>
        <v>0</v>
      </c>
      <c r="S200" s="197">
        <v>0</v>
      </c>
      <c r="T200" s="198">
        <f t="shared" si="13"/>
        <v>0</v>
      </c>
      <c r="U200" s="34"/>
      <c r="V200" s="34"/>
      <c r="W200" s="34"/>
      <c r="X200" s="34"/>
      <c r="Y200" s="34"/>
      <c r="Z200" s="34"/>
      <c r="AA200" s="34"/>
      <c r="AB200" s="34"/>
      <c r="AC200" s="34"/>
      <c r="AD200" s="34"/>
      <c r="AE200" s="34"/>
      <c r="AR200" s="199" t="s">
        <v>169</v>
      </c>
      <c r="AT200" s="199" t="s">
        <v>165</v>
      </c>
      <c r="AU200" s="199" t="s">
        <v>86</v>
      </c>
      <c r="AY200" s="17" t="s">
        <v>163</v>
      </c>
      <c r="BE200" s="200">
        <f t="shared" si="14"/>
        <v>0</v>
      </c>
      <c r="BF200" s="200">
        <f t="shared" si="15"/>
        <v>0</v>
      </c>
      <c r="BG200" s="200">
        <f t="shared" si="16"/>
        <v>0</v>
      </c>
      <c r="BH200" s="200">
        <f t="shared" si="17"/>
        <v>0</v>
      </c>
      <c r="BI200" s="200">
        <f t="shared" si="18"/>
        <v>0</v>
      </c>
      <c r="BJ200" s="17" t="s">
        <v>86</v>
      </c>
      <c r="BK200" s="200">
        <f t="shared" si="19"/>
        <v>0</v>
      </c>
      <c r="BL200" s="17" t="s">
        <v>169</v>
      </c>
      <c r="BM200" s="199" t="s">
        <v>2104</v>
      </c>
    </row>
    <row r="201" spans="1:65" s="2" customFormat="1" ht="24.2" customHeight="1">
      <c r="A201" s="34"/>
      <c r="B201" s="35"/>
      <c r="C201" s="187" t="s">
        <v>329</v>
      </c>
      <c r="D201" s="187" t="s">
        <v>165</v>
      </c>
      <c r="E201" s="188" t="s">
        <v>2105</v>
      </c>
      <c r="F201" s="189" t="s">
        <v>2106</v>
      </c>
      <c r="G201" s="190" t="s">
        <v>822</v>
      </c>
      <c r="H201" s="191">
        <v>250</v>
      </c>
      <c r="I201" s="192"/>
      <c r="J201" s="193">
        <f t="shared" si="10"/>
        <v>0</v>
      </c>
      <c r="K201" s="194"/>
      <c r="L201" s="39"/>
      <c r="M201" s="195" t="s">
        <v>1</v>
      </c>
      <c r="N201" s="196" t="s">
        <v>43</v>
      </c>
      <c r="O201" s="71"/>
      <c r="P201" s="197">
        <f t="shared" si="11"/>
        <v>0</v>
      </c>
      <c r="Q201" s="197">
        <v>0</v>
      </c>
      <c r="R201" s="197">
        <f t="shared" si="12"/>
        <v>0</v>
      </c>
      <c r="S201" s="197">
        <v>0</v>
      </c>
      <c r="T201" s="198">
        <f t="shared" si="13"/>
        <v>0</v>
      </c>
      <c r="U201" s="34"/>
      <c r="V201" s="34"/>
      <c r="W201" s="34"/>
      <c r="X201" s="34"/>
      <c r="Y201" s="34"/>
      <c r="Z201" s="34"/>
      <c r="AA201" s="34"/>
      <c r="AB201" s="34"/>
      <c r="AC201" s="34"/>
      <c r="AD201" s="34"/>
      <c r="AE201" s="34"/>
      <c r="AR201" s="199" t="s">
        <v>169</v>
      </c>
      <c r="AT201" s="199" t="s">
        <v>165</v>
      </c>
      <c r="AU201" s="199" t="s">
        <v>86</v>
      </c>
      <c r="AY201" s="17" t="s">
        <v>163</v>
      </c>
      <c r="BE201" s="200">
        <f t="shared" si="14"/>
        <v>0</v>
      </c>
      <c r="BF201" s="200">
        <f t="shared" si="15"/>
        <v>0</v>
      </c>
      <c r="BG201" s="200">
        <f t="shared" si="16"/>
        <v>0</v>
      </c>
      <c r="BH201" s="200">
        <f t="shared" si="17"/>
        <v>0</v>
      </c>
      <c r="BI201" s="200">
        <f t="shared" si="18"/>
        <v>0</v>
      </c>
      <c r="BJ201" s="17" t="s">
        <v>86</v>
      </c>
      <c r="BK201" s="200">
        <f t="shared" si="19"/>
        <v>0</v>
      </c>
      <c r="BL201" s="17" t="s">
        <v>169</v>
      </c>
      <c r="BM201" s="199" t="s">
        <v>2107</v>
      </c>
    </row>
    <row r="202" spans="1:65" s="2" customFormat="1" ht="16.5" customHeight="1">
      <c r="A202" s="34"/>
      <c r="B202" s="35"/>
      <c r="C202" s="187" t="s">
        <v>338</v>
      </c>
      <c r="D202" s="187" t="s">
        <v>165</v>
      </c>
      <c r="E202" s="188" t="s">
        <v>2108</v>
      </c>
      <c r="F202" s="189" t="s">
        <v>2109</v>
      </c>
      <c r="G202" s="190" t="s">
        <v>822</v>
      </c>
      <c r="H202" s="191">
        <v>1</v>
      </c>
      <c r="I202" s="192"/>
      <c r="J202" s="193">
        <f t="shared" si="10"/>
        <v>0</v>
      </c>
      <c r="K202" s="194"/>
      <c r="L202" s="39"/>
      <c r="M202" s="195" t="s">
        <v>1</v>
      </c>
      <c r="N202" s="196" t="s">
        <v>43</v>
      </c>
      <c r="O202" s="71"/>
      <c r="P202" s="197">
        <f t="shared" si="11"/>
        <v>0</v>
      </c>
      <c r="Q202" s="197">
        <v>0</v>
      </c>
      <c r="R202" s="197">
        <f t="shared" si="12"/>
        <v>0</v>
      </c>
      <c r="S202" s="197">
        <v>0</v>
      </c>
      <c r="T202" s="198">
        <f t="shared" si="13"/>
        <v>0</v>
      </c>
      <c r="U202" s="34"/>
      <c r="V202" s="34"/>
      <c r="W202" s="34"/>
      <c r="X202" s="34"/>
      <c r="Y202" s="34"/>
      <c r="Z202" s="34"/>
      <c r="AA202" s="34"/>
      <c r="AB202" s="34"/>
      <c r="AC202" s="34"/>
      <c r="AD202" s="34"/>
      <c r="AE202" s="34"/>
      <c r="AR202" s="199" t="s">
        <v>169</v>
      </c>
      <c r="AT202" s="199" t="s">
        <v>165</v>
      </c>
      <c r="AU202" s="199" t="s">
        <v>86</v>
      </c>
      <c r="AY202" s="17" t="s">
        <v>163</v>
      </c>
      <c r="BE202" s="200">
        <f t="shared" si="14"/>
        <v>0</v>
      </c>
      <c r="BF202" s="200">
        <f t="shared" si="15"/>
        <v>0</v>
      </c>
      <c r="BG202" s="200">
        <f t="shared" si="16"/>
        <v>0</v>
      </c>
      <c r="BH202" s="200">
        <f t="shared" si="17"/>
        <v>0</v>
      </c>
      <c r="BI202" s="200">
        <f t="shared" si="18"/>
        <v>0</v>
      </c>
      <c r="BJ202" s="17" t="s">
        <v>86</v>
      </c>
      <c r="BK202" s="200">
        <f t="shared" si="19"/>
        <v>0</v>
      </c>
      <c r="BL202" s="17" t="s">
        <v>169</v>
      </c>
      <c r="BM202" s="199" t="s">
        <v>2110</v>
      </c>
    </row>
    <row r="203" spans="1:65" s="2" customFormat="1" ht="21.75" customHeight="1">
      <c r="A203" s="34"/>
      <c r="B203" s="35"/>
      <c r="C203" s="187" t="s">
        <v>343</v>
      </c>
      <c r="D203" s="187" t="s">
        <v>165</v>
      </c>
      <c r="E203" s="188" t="s">
        <v>2111</v>
      </c>
      <c r="F203" s="189" t="s">
        <v>2112</v>
      </c>
      <c r="G203" s="190" t="s">
        <v>822</v>
      </c>
      <c r="H203" s="191">
        <v>186</v>
      </c>
      <c r="I203" s="192"/>
      <c r="J203" s="193">
        <f t="shared" si="10"/>
        <v>0</v>
      </c>
      <c r="K203" s="194"/>
      <c r="L203" s="39"/>
      <c r="M203" s="195" t="s">
        <v>1</v>
      </c>
      <c r="N203" s="196" t="s">
        <v>43</v>
      </c>
      <c r="O203" s="71"/>
      <c r="P203" s="197">
        <f t="shared" si="11"/>
        <v>0</v>
      </c>
      <c r="Q203" s="197">
        <v>0</v>
      </c>
      <c r="R203" s="197">
        <f t="shared" si="12"/>
        <v>0</v>
      </c>
      <c r="S203" s="197">
        <v>0</v>
      </c>
      <c r="T203" s="198">
        <f t="shared" si="13"/>
        <v>0</v>
      </c>
      <c r="U203" s="34"/>
      <c r="V203" s="34"/>
      <c r="W203" s="34"/>
      <c r="X203" s="34"/>
      <c r="Y203" s="34"/>
      <c r="Z203" s="34"/>
      <c r="AA203" s="34"/>
      <c r="AB203" s="34"/>
      <c r="AC203" s="34"/>
      <c r="AD203" s="34"/>
      <c r="AE203" s="34"/>
      <c r="AR203" s="199" t="s">
        <v>169</v>
      </c>
      <c r="AT203" s="199" t="s">
        <v>165</v>
      </c>
      <c r="AU203" s="199" t="s">
        <v>86</v>
      </c>
      <c r="AY203" s="17" t="s">
        <v>163</v>
      </c>
      <c r="BE203" s="200">
        <f t="shared" si="14"/>
        <v>0</v>
      </c>
      <c r="BF203" s="200">
        <f t="shared" si="15"/>
        <v>0</v>
      </c>
      <c r="BG203" s="200">
        <f t="shared" si="16"/>
        <v>0</v>
      </c>
      <c r="BH203" s="200">
        <f t="shared" si="17"/>
        <v>0</v>
      </c>
      <c r="BI203" s="200">
        <f t="shared" si="18"/>
        <v>0</v>
      </c>
      <c r="BJ203" s="17" t="s">
        <v>86</v>
      </c>
      <c r="BK203" s="200">
        <f t="shared" si="19"/>
        <v>0</v>
      </c>
      <c r="BL203" s="17" t="s">
        <v>169</v>
      </c>
      <c r="BM203" s="199" t="s">
        <v>2113</v>
      </c>
    </row>
    <row r="204" spans="1:65" s="2" customFormat="1" ht="16.5" customHeight="1">
      <c r="A204" s="34"/>
      <c r="B204" s="35"/>
      <c r="C204" s="187" t="s">
        <v>348</v>
      </c>
      <c r="D204" s="187" t="s">
        <v>165</v>
      </c>
      <c r="E204" s="188" t="s">
        <v>2114</v>
      </c>
      <c r="F204" s="189" t="s">
        <v>2115</v>
      </c>
      <c r="G204" s="190" t="s">
        <v>822</v>
      </c>
      <c r="H204" s="191">
        <v>1</v>
      </c>
      <c r="I204" s="192"/>
      <c r="J204" s="193">
        <f t="shared" si="10"/>
        <v>0</v>
      </c>
      <c r="K204" s="194"/>
      <c r="L204" s="39"/>
      <c r="M204" s="195" t="s">
        <v>1</v>
      </c>
      <c r="N204" s="196" t="s">
        <v>43</v>
      </c>
      <c r="O204" s="71"/>
      <c r="P204" s="197">
        <f t="shared" si="11"/>
        <v>0</v>
      </c>
      <c r="Q204" s="197">
        <v>0</v>
      </c>
      <c r="R204" s="197">
        <f t="shared" si="12"/>
        <v>0</v>
      </c>
      <c r="S204" s="197">
        <v>0</v>
      </c>
      <c r="T204" s="198">
        <f t="shared" si="13"/>
        <v>0</v>
      </c>
      <c r="U204" s="34"/>
      <c r="V204" s="34"/>
      <c r="W204" s="34"/>
      <c r="X204" s="34"/>
      <c r="Y204" s="34"/>
      <c r="Z204" s="34"/>
      <c r="AA204" s="34"/>
      <c r="AB204" s="34"/>
      <c r="AC204" s="34"/>
      <c r="AD204" s="34"/>
      <c r="AE204" s="34"/>
      <c r="AR204" s="199" t="s">
        <v>169</v>
      </c>
      <c r="AT204" s="199" t="s">
        <v>165</v>
      </c>
      <c r="AU204" s="199" t="s">
        <v>86</v>
      </c>
      <c r="AY204" s="17" t="s">
        <v>163</v>
      </c>
      <c r="BE204" s="200">
        <f t="shared" si="14"/>
        <v>0</v>
      </c>
      <c r="BF204" s="200">
        <f t="shared" si="15"/>
        <v>0</v>
      </c>
      <c r="BG204" s="200">
        <f t="shared" si="16"/>
        <v>0</v>
      </c>
      <c r="BH204" s="200">
        <f t="shared" si="17"/>
        <v>0</v>
      </c>
      <c r="BI204" s="200">
        <f t="shared" si="18"/>
        <v>0</v>
      </c>
      <c r="BJ204" s="17" t="s">
        <v>86</v>
      </c>
      <c r="BK204" s="200">
        <f t="shared" si="19"/>
        <v>0</v>
      </c>
      <c r="BL204" s="17" t="s">
        <v>169</v>
      </c>
      <c r="BM204" s="199" t="s">
        <v>2116</v>
      </c>
    </row>
    <row r="205" spans="1:65" s="12" customFormat="1" ht="25.9" customHeight="1">
      <c r="B205" s="171"/>
      <c r="C205" s="172"/>
      <c r="D205" s="173" t="s">
        <v>77</v>
      </c>
      <c r="E205" s="174" t="s">
        <v>2117</v>
      </c>
      <c r="F205" s="174" t="s">
        <v>2118</v>
      </c>
      <c r="G205" s="172"/>
      <c r="H205" s="172"/>
      <c r="I205" s="175"/>
      <c r="J205" s="176">
        <f>BK205</f>
        <v>0</v>
      </c>
      <c r="K205" s="172"/>
      <c r="L205" s="177"/>
      <c r="M205" s="178"/>
      <c r="N205" s="179"/>
      <c r="O205" s="179"/>
      <c r="P205" s="180">
        <f>SUM(P206:P239)</f>
        <v>0</v>
      </c>
      <c r="Q205" s="179"/>
      <c r="R205" s="180">
        <f>SUM(R206:R239)</f>
        <v>0</v>
      </c>
      <c r="S205" s="179"/>
      <c r="T205" s="181">
        <f>SUM(T206:T239)</f>
        <v>0</v>
      </c>
      <c r="AR205" s="182" t="s">
        <v>86</v>
      </c>
      <c r="AT205" s="183" t="s">
        <v>77</v>
      </c>
      <c r="AU205" s="183" t="s">
        <v>78</v>
      </c>
      <c r="AY205" s="182" t="s">
        <v>163</v>
      </c>
      <c r="BK205" s="184">
        <f>SUM(BK206:BK239)</f>
        <v>0</v>
      </c>
    </row>
    <row r="206" spans="1:65" s="2" customFormat="1" ht="16.5" customHeight="1">
      <c r="A206" s="34"/>
      <c r="B206" s="35"/>
      <c r="C206" s="187" t="s">
        <v>352</v>
      </c>
      <c r="D206" s="187" t="s">
        <v>165</v>
      </c>
      <c r="E206" s="188" t="s">
        <v>2119</v>
      </c>
      <c r="F206" s="189" t="s">
        <v>2120</v>
      </c>
      <c r="G206" s="190" t="s">
        <v>259</v>
      </c>
      <c r="H206" s="191">
        <v>20</v>
      </c>
      <c r="I206" s="192"/>
      <c r="J206" s="193">
        <f t="shared" ref="J206:J217" si="20">ROUND(I206*H206,2)</f>
        <v>0</v>
      </c>
      <c r="K206" s="194"/>
      <c r="L206" s="39"/>
      <c r="M206" s="195" t="s">
        <v>1</v>
      </c>
      <c r="N206" s="196" t="s">
        <v>43</v>
      </c>
      <c r="O206" s="71"/>
      <c r="P206" s="197">
        <f t="shared" ref="P206:P217" si="21">O206*H206</f>
        <v>0</v>
      </c>
      <c r="Q206" s="197">
        <v>0</v>
      </c>
      <c r="R206" s="197">
        <f t="shared" ref="R206:R217" si="22">Q206*H206</f>
        <v>0</v>
      </c>
      <c r="S206" s="197">
        <v>0</v>
      </c>
      <c r="T206" s="198">
        <f t="shared" ref="T206:T217" si="23">S206*H206</f>
        <v>0</v>
      </c>
      <c r="U206" s="34"/>
      <c r="V206" s="34"/>
      <c r="W206" s="34"/>
      <c r="X206" s="34"/>
      <c r="Y206" s="34"/>
      <c r="Z206" s="34"/>
      <c r="AA206" s="34"/>
      <c r="AB206" s="34"/>
      <c r="AC206" s="34"/>
      <c r="AD206" s="34"/>
      <c r="AE206" s="34"/>
      <c r="AR206" s="199" t="s">
        <v>169</v>
      </c>
      <c r="AT206" s="199" t="s">
        <v>165</v>
      </c>
      <c r="AU206" s="199" t="s">
        <v>86</v>
      </c>
      <c r="AY206" s="17" t="s">
        <v>163</v>
      </c>
      <c r="BE206" s="200">
        <f t="shared" ref="BE206:BE217" si="24">IF(N206="základní",J206,0)</f>
        <v>0</v>
      </c>
      <c r="BF206" s="200">
        <f t="shared" ref="BF206:BF217" si="25">IF(N206="snížená",J206,0)</f>
        <v>0</v>
      </c>
      <c r="BG206" s="200">
        <f t="shared" ref="BG206:BG217" si="26">IF(N206="zákl. přenesená",J206,0)</f>
        <v>0</v>
      </c>
      <c r="BH206" s="200">
        <f t="shared" ref="BH206:BH217" si="27">IF(N206="sníž. přenesená",J206,0)</f>
        <v>0</v>
      </c>
      <c r="BI206" s="200">
        <f t="shared" ref="BI206:BI217" si="28">IF(N206="nulová",J206,0)</f>
        <v>0</v>
      </c>
      <c r="BJ206" s="17" t="s">
        <v>86</v>
      </c>
      <c r="BK206" s="200">
        <f t="shared" ref="BK206:BK217" si="29">ROUND(I206*H206,2)</f>
        <v>0</v>
      </c>
      <c r="BL206" s="17" t="s">
        <v>169</v>
      </c>
      <c r="BM206" s="199" t="s">
        <v>2121</v>
      </c>
    </row>
    <row r="207" spans="1:65" s="2" customFormat="1" ht="16.5" customHeight="1">
      <c r="A207" s="34"/>
      <c r="B207" s="35"/>
      <c r="C207" s="187" t="s">
        <v>356</v>
      </c>
      <c r="D207" s="187" t="s">
        <v>165</v>
      </c>
      <c r="E207" s="188" t="s">
        <v>2122</v>
      </c>
      <c r="F207" s="189" t="s">
        <v>2123</v>
      </c>
      <c r="G207" s="190" t="s">
        <v>259</v>
      </c>
      <c r="H207" s="191">
        <v>20</v>
      </c>
      <c r="I207" s="192"/>
      <c r="J207" s="193">
        <f t="shared" si="20"/>
        <v>0</v>
      </c>
      <c r="K207" s="194"/>
      <c r="L207" s="39"/>
      <c r="M207" s="195" t="s">
        <v>1</v>
      </c>
      <c r="N207" s="196" t="s">
        <v>43</v>
      </c>
      <c r="O207" s="71"/>
      <c r="P207" s="197">
        <f t="shared" si="21"/>
        <v>0</v>
      </c>
      <c r="Q207" s="197">
        <v>0</v>
      </c>
      <c r="R207" s="197">
        <f t="shared" si="22"/>
        <v>0</v>
      </c>
      <c r="S207" s="197">
        <v>0</v>
      </c>
      <c r="T207" s="198">
        <f t="shared" si="23"/>
        <v>0</v>
      </c>
      <c r="U207" s="34"/>
      <c r="V207" s="34"/>
      <c r="W207" s="34"/>
      <c r="X207" s="34"/>
      <c r="Y207" s="34"/>
      <c r="Z207" s="34"/>
      <c r="AA207" s="34"/>
      <c r="AB207" s="34"/>
      <c r="AC207" s="34"/>
      <c r="AD207" s="34"/>
      <c r="AE207" s="34"/>
      <c r="AR207" s="199" t="s">
        <v>169</v>
      </c>
      <c r="AT207" s="199" t="s">
        <v>165</v>
      </c>
      <c r="AU207" s="199" t="s">
        <v>86</v>
      </c>
      <c r="AY207" s="17" t="s">
        <v>163</v>
      </c>
      <c r="BE207" s="200">
        <f t="shared" si="24"/>
        <v>0</v>
      </c>
      <c r="BF207" s="200">
        <f t="shared" si="25"/>
        <v>0</v>
      </c>
      <c r="BG207" s="200">
        <f t="shared" si="26"/>
        <v>0</v>
      </c>
      <c r="BH207" s="200">
        <f t="shared" si="27"/>
        <v>0</v>
      </c>
      <c r="BI207" s="200">
        <f t="shared" si="28"/>
        <v>0</v>
      </c>
      <c r="BJ207" s="17" t="s">
        <v>86</v>
      </c>
      <c r="BK207" s="200">
        <f t="shared" si="29"/>
        <v>0</v>
      </c>
      <c r="BL207" s="17" t="s">
        <v>169</v>
      </c>
      <c r="BM207" s="199" t="s">
        <v>2124</v>
      </c>
    </row>
    <row r="208" spans="1:65" s="2" customFormat="1" ht="16.5" customHeight="1">
      <c r="A208" s="34"/>
      <c r="B208" s="35"/>
      <c r="C208" s="187" t="s">
        <v>361</v>
      </c>
      <c r="D208" s="187" t="s">
        <v>165</v>
      </c>
      <c r="E208" s="188" t="s">
        <v>2125</v>
      </c>
      <c r="F208" s="189" t="s">
        <v>2126</v>
      </c>
      <c r="G208" s="190" t="s">
        <v>822</v>
      </c>
      <c r="H208" s="191">
        <v>40</v>
      </c>
      <c r="I208" s="192"/>
      <c r="J208" s="193">
        <f t="shared" si="20"/>
        <v>0</v>
      </c>
      <c r="K208" s="194"/>
      <c r="L208" s="39"/>
      <c r="M208" s="195" t="s">
        <v>1</v>
      </c>
      <c r="N208" s="196" t="s">
        <v>43</v>
      </c>
      <c r="O208" s="71"/>
      <c r="P208" s="197">
        <f t="shared" si="21"/>
        <v>0</v>
      </c>
      <c r="Q208" s="197">
        <v>0</v>
      </c>
      <c r="R208" s="197">
        <f t="shared" si="22"/>
        <v>0</v>
      </c>
      <c r="S208" s="197">
        <v>0</v>
      </c>
      <c r="T208" s="198">
        <f t="shared" si="23"/>
        <v>0</v>
      </c>
      <c r="U208" s="34"/>
      <c r="V208" s="34"/>
      <c r="W208" s="34"/>
      <c r="X208" s="34"/>
      <c r="Y208" s="34"/>
      <c r="Z208" s="34"/>
      <c r="AA208" s="34"/>
      <c r="AB208" s="34"/>
      <c r="AC208" s="34"/>
      <c r="AD208" s="34"/>
      <c r="AE208" s="34"/>
      <c r="AR208" s="199" t="s">
        <v>169</v>
      </c>
      <c r="AT208" s="199" t="s">
        <v>165</v>
      </c>
      <c r="AU208" s="199" t="s">
        <v>86</v>
      </c>
      <c r="AY208" s="17" t="s">
        <v>163</v>
      </c>
      <c r="BE208" s="200">
        <f t="shared" si="24"/>
        <v>0</v>
      </c>
      <c r="BF208" s="200">
        <f t="shared" si="25"/>
        <v>0</v>
      </c>
      <c r="BG208" s="200">
        <f t="shared" si="26"/>
        <v>0</v>
      </c>
      <c r="BH208" s="200">
        <f t="shared" si="27"/>
        <v>0</v>
      </c>
      <c r="BI208" s="200">
        <f t="shared" si="28"/>
        <v>0</v>
      </c>
      <c r="BJ208" s="17" t="s">
        <v>86</v>
      </c>
      <c r="BK208" s="200">
        <f t="shared" si="29"/>
        <v>0</v>
      </c>
      <c r="BL208" s="17" t="s">
        <v>169</v>
      </c>
      <c r="BM208" s="199" t="s">
        <v>2127</v>
      </c>
    </row>
    <row r="209" spans="1:65" s="2" customFormat="1" ht="33" customHeight="1">
      <c r="A209" s="34"/>
      <c r="B209" s="35"/>
      <c r="C209" s="187" t="s">
        <v>366</v>
      </c>
      <c r="D209" s="187" t="s">
        <v>165</v>
      </c>
      <c r="E209" s="188" t="s">
        <v>2128</v>
      </c>
      <c r="F209" s="189" t="s">
        <v>2129</v>
      </c>
      <c r="G209" s="190" t="s">
        <v>822</v>
      </c>
      <c r="H209" s="191">
        <v>20</v>
      </c>
      <c r="I209" s="192"/>
      <c r="J209" s="193">
        <f t="shared" si="20"/>
        <v>0</v>
      </c>
      <c r="K209" s="194"/>
      <c r="L209" s="39"/>
      <c r="M209" s="195" t="s">
        <v>1</v>
      </c>
      <c r="N209" s="196" t="s">
        <v>43</v>
      </c>
      <c r="O209" s="71"/>
      <c r="P209" s="197">
        <f t="shared" si="21"/>
        <v>0</v>
      </c>
      <c r="Q209" s="197">
        <v>0</v>
      </c>
      <c r="R209" s="197">
        <f t="shared" si="22"/>
        <v>0</v>
      </c>
      <c r="S209" s="197">
        <v>0</v>
      </c>
      <c r="T209" s="198">
        <f t="shared" si="23"/>
        <v>0</v>
      </c>
      <c r="U209" s="34"/>
      <c r="V209" s="34"/>
      <c r="W209" s="34"/>
      <c r="X209" s="34"/>
      <c r="Y209" s="34"/>
      <c r="Z209" s="34"/>
      <c r="AA209" s="34"/>
      <c r="AB209" s="34"/>
      <c r="AC209" s="34"/>
      <c r="AD209" s="34"/>
      <c r="AE209" s="34"/>
      <c r="AR209" s="199" t="s">
        <v>169</v>
      </c>
      <c r="AT209" s="199" t="s">
        <v>165</v>
      </c>
      <c r="AU209" s="199" t="s">
        <v>86</v>
      </c>
      <c r="AY209" s="17" t="s">
        <v>163</v>
      </c>
      <c r="BE209" s="200">
        <f t="shared" si="24"/>
        <v>0</v>
      </c>
      <c r="BF209" s="200">
        <f t="shared" si="25"/>
        <v>0</v>
      </c>
      <c r="BG209" s="200">
        <f t="shared" si="26"/>
        <v>0</v>
      </c>
      <c r="BH209" s="200">
        <f t="shared" si="27"/>
        <v>0</v>
      </c>
      <c r="BI209" s="200">
        <f t="shared" si="28"/>
        <v>0</v>
      </c>
      <c r="BJ209" s="17" t="s">
        <v>86</v>
      </c>
      <c r="BK209" s="200">
        <f t="shared" si="29"/>
        <v>0</v>
      </c>
      <c r="BL209" s="17" t="s">
        <v>169</v>
      </c>
      <c r="BM209" s="199" t="s">
        <v>2130</v>
      </c>
    </row>
    <row r="210" spans="1:65" s="2" customFormat="1" ht="16.5" customHeight="1">
      <c r="A210" s="34"/>
      <c r="B210" s="35"/>
      <c r="C210" s="187" t="s">
        <v>370</v>
      </c>
      <c r="D210" s="187" t="s">
        <v>165</v>
      </c>
      <c r="E210" s="188" t="s">
        <v>2131</v>
      </c>
      <c r="F210" s="189" t="s">
        <v>2132</v>
      </c>
      <c r="G210" s="190" t="s">
        <v>822</v>
      </c>
      <c r="H210" s="191">
        <v>24</v>
      </c>
      <c r="I210" s="192"/>
      <c r="J210" s="193">
        <f t="shared" si="20"/>
        <v>0</v>
      </c>
      <c r="K210" s="194"/>
      <c r="L210" s="39"/>
      <c r="M210" s="195" t="s">
        <v>1</v>
      </c>
      <c r="N210" s="196" t="s">
        <v>43</v>
      </c>
      <c r="O210" s="71"/>
      <c r="P210" s="197">
        <f t="shared" si="21"/>
        <v>0</v>
      </c>
      <c r="Q210" s="197">
        <v>0</v>
      </c>
      <c r="R210" s="197">
        <f t="shared" si="22"/>
        <v>0</v>
      </c>
      <c r="S210" s="197">
        <v>0</v>
      </c>
      <c r="T210" s="198">
        <f t="shared" si="23"/>
        <v>0</v>
      </c>
      <c r="U210" s="34"/>
      <c r="V210" s="34"/>
      <c r="W210" s="34"/>
      <c r="X210" s="34"/>
      <c r="Y210" s="34"/>
      <c r="Z210" s="34"/>
      <c r="AA210" s="34"/>
      <c r="AB210" s="34"/>
      <c r="AC210" s="34"/>
      <c r="AD210" s="34"/>
      <c r="AE210" s="34"/>
      <c r="AR210" s="199" t="s">
        <v>169</v>
      </c>
      <c r="AT210" s="199" t="s">
        <v>165</v>
      </c>
      <c r="AU210" s="199" t="s">
        <v>86</v>
      </c>
      <c r="AY210" s="17" t="s">
        <v>163</v>
      </c>
      <c r="BE210" s="200">
        <f t="shared" si="24"/>
        <v>0</v>
      </c>
      <c r="BF210" s="200">
        <f t="shared" si="25"/>
        <v>0</v>
      </c>
      <c r="BG210" s="200">
        <f t="shared" si="26"/>
        <v>0</v>
      </c>
      <c r="BH210" s="200">
        <f t="shared" si="27"/>
        <v>0</v>
      </c>
      <c r="BI210" s="200">
        <f t="shared" si="28"/>
        <v>0</v>
      </c>
      <c r="BJ210" s="17" t="s">
        <v>86</v>
      </c>
      <c r="BK210" s="200">
        <f t="shared" si="29"/>
        <v>0</v>
      </c>
      <c r="BL210" s="17" t="s">
        <v>169</v>
      </c>
      <c r="BM210" s="199" t="s">
        <v>2133</v>
      </c>
    </row>
    <row r="211" spans="1:65" s="2" customFormat="1" ht="16.5" customHeight="1">
      <c r="A211" s="34"/>
      <c r="B211" s="35"/>
      <c r="C211" s="187" t="s">
        <v>374</v>
      </c>
      <c r="D211" s="187" t="s">
        <v>165</v>
      </c>
      <c r="E211" s="188" t="s">
        <v>2134</v>
      </c>
      <c r="F211" s="189" t="s">
        <v>2135</v>
      </c>
      <c r="G211" s="190" t="s">
        <v>822</v>
      </c>
      <c r="H211" s="191">
        <v>40</v>
      </c>
      <c r="I211" s="192"/>
      <c r="J211" s="193">
        <f t="shared" si="20"/>
        <v>0</v>
      </c>
      <c r="K211" s="194"/>
      <c r="L211" s="39"/>
      <c r="M211" s="195" t="s">
        <v>1</v>
      </c>
      <c r="N211" s="196" t="s">
        <v>43</v>
      </c>
      <c r="O211" s="71"/>
      <c r="P211" s="197">
        <f t="shared" si="21"/>
        <v>0</v>
      </c>
      <c r="Q211" s="197">
        <v>0</v>
      </c>
      <c r="R211" s="197">
        <f t="shared" si="22"/>
        <v>0</v>
      </c>
      <c r="S211" s="197">
        <v>0</v>
      </c>
      <c r="T211" s="198">
        <f t="shared" si="23"/>
        <v>0</v>
      </c>
      <c r="U211" s="34"/>
      <c r="V211" s="34"/>
      <c r="W211" s="34"/>
      <c r="X211" s="34"/>
      <c r="Y211" s="34"/>
      <c r="Z211" s="34"/>
      <c r="AA211" s="34"/>
      <c r="AB211" s="34"/>
      <c r="AC211" s="34"/>
      <c r="AD211" s="34"/>
      <c r="AE211" s="34"/>
      <c r="AR211" s="199" t="s">
        <v>169</v>
      </c>
      <c r="AT211" s="199" t="s">
        <v>165</v>
      </c>
      <c r="AU211" s="199" t="s">
        <v>86</v>
      </c>
      <c r="AY211" s="17" t="s">
        <v>163</v>
      </c>
      <c r="BE211" s="200">
        <f t="shared" si="24"/>
        <v>0</v>
      </c>
      <c r="BF211" s="200">
        <f t="shared" si="25"/>
        <v>0</v>
      </c>
      <c r="BG211" s="200">
        <f t="shared" si="26"/>
        <v>0</v>
      </c>
      <c r="BH211" s="200">
        <f t="shared" si="27"/>
        <v>0</v>
      </c>
      <c r="BI211" s="200">
        <f t="shared" si="28"/>
        <v>0</v>
      </c>
      <c r="BJ211" s="17" t="s">
        <v>86</v>
      </c>
      <c r="BK211" s="200">
        <f t="shared" si="29"/>
        <v>0</v>
      </c>
      <c r="BL211" s="17" t="s">
        <v>169</v>
      </c>
      <c r="BM211" s="199" t="s">
        <v>2136</v>
      </c>
    </row>
    <row r="212" spans="1:65" s="2" customFormat="1" ht="16.5" customHeight="1">
      <c r="A212" s="34"/>
      <c r="B212" s="35"/>
      <c r="C212" s="187" t="s">
        <v>378</v>
      </c>
      <c r="D212" s="187" t="s">
        <v>165</v>
      </c>
      <c r="E212" s="188" t="s">
        <v>2137</v>
      </c>
      <c r="F212" s="189" t="s">
        <v>2138</v>
      </c>
      <c r="G212" s="190" t="s">
        <v>822</v>
      </c>
      <c r="H212" s="191">
        <v>40</v>
      </c>
      <c r="I212" s="192"/>
      <c r="J212" s="193">
        <f t="shared" si="20"/>
        <v>0</v>
      </c>
      <c r="K212" s="194"/>
      <c r="L212" s="39"/>
      <c r="M212" s="195" t="s">
        <v>1</v>
      </c>
      <c r="N212" s="196" t="s">
        <v>43</v>
      </c>
      <c r="O212" s="71"/>
      <c r="P212" s="197">
        <f t="shared" si="21"/>
        <v>0</v>
      </c>
      <c r="Q212" s="197">
        <v>0</v>
      </c>
      <c r="R212" s="197">
        <f t="shared" si="22"/>
        <v>0</v>
      </c>
      <c r="S212" s="197">
        <v>0</v>
      </c>
      <c r="T212" s="198">
        <f t="shared" si="23"/>
        <v>0</v>
      </c>
      <c r="U212" s="34"/>
      <c r="V212" s="34"/>
      <c r="W212" s="34"/>
      <c r="X212" s="34"/>
      <c r="Y212" s="34"/>
      <c r="Z212" s="34"/>
      <c r="AA212" s="34"/>
      <c r="AB212" s="34"/>
      <c r="AC212" s="34"/>
      <c r="AD212" s="34"/>
      <c r="AE212" s="34"/>
      <c r="AR212" s="199" t="s">
        <v>169</v>
      </c>
      <c r="AT212" s="199" t="s">
        <v>165</v>
      </c>
      <c r="AU212" s="199" t="s">
        <v>86</v>
      </c>
      <c r="AY212" s="17" t="s">
        <v>163</v>
      </c>
      <c r="BE212" s="200">
        <f t="shared" si="24"/>
        <v>0</v>
      </c>
      <c r="BF212" s="200">
        <f t="shared" si="25"/>
        <v>0</v>
      </c>
      <c r="BG212" s="200">
        <f t="shared" si="26"/>
        <v>0</v>
      </c>
      <c r="BH212" s="200">
        <f t="shared" si="27"/>
        <v>0</v>
      </c>
      <c r="BI212" s="200">
        <f t="shared" si="28"/>
        <v>0</v>
      </c>
      <c r="BJ212" s="17" t="s">
        <v>86</v>
      </c>
      <c r="BK212" s="200">
        <f t="shared" si="29"/>
        <v>0</v>
      </c>
      <c r="BL212" s="17" t="s">
        <v>169</v>
      </c>
      <c r="BM212" s="199" t="s">
        <v>2139</v>
      </c>
    </row>
    <row r="213" spans="1:65" s="2" customFormat="1" ht="16.5" customHeight="1">
      <c r="A213" s="34"/>
      <c r="B213" s="35"/>
      <c r="C213" s="187" t="s">
        <v>380</v>
      </c>
      <c r="D213" s="187" t="s">
        <v>165</v>
      </c>
      <c r="E213" s="188" t="s">
        <v>2140</v>
      </c>
      <c r="F213" s="189" t="s">
        <v>2141</v>
      </c>
      <c r="G213" s="190" t="s">
        <v>822</v>
      </c>
      <c r="H213" s="191">
        <v>40</v>
      </c>
      <c r="I213" s="192"/>
      <c r="J213" s="193">
        <f t="shared" si="20"/>
        <v>0</v>
      </c>
      <c r="K213" s="194"/>
      <c r="L213" s="39"/>
      <c r="M213" s="195" t="s">
        <v>1</v>
      </c>
      <c r="N213" s="196" t="s">
        <v>43</v>
      </c>
      <c r="O213" s="71"/>
      <c r="P213" s="197">
        <f t="shared" si="21"/>
        <v>0</v>
      </c>
      <c r="Q213" s="197">
        <v>0</v>
      </c>
      <c r="R213" s="197">
        <f t="shared" si="22"/>
        <v>0</v>
      </c>
      <c r="S213" s="197">
        <v>0</v>
      </c>
      <c r="T213" s="198">
        <f t="shared" si="23"/>
        <v>0</v>
      </c>
      <c r="U213" s="34"/>
      <c r="V213" s="34"/>
      <c r="W213" s="34"/>
      <c r="X213" s="34"/>
      <c r="Y213" s="34"/>
      <c r="Z213" s="34"/>
      <c r="AA213" s="34"/>
      <c r="AB213" s="34"/>
      <c r="AC213" s="34"/>
      <c r="AD213" s="34"/>
      <c r="AE213" s="34"/>
      <c r="AR213" s="199" t="s">
        <v>169</v>
      </c>
      <c r="AT213" s="199" t="s">
        <v>165</v>
      </c>
      <c r="AU213" s="199" t="s">
        <v>86</v>
      </c>
      <c r="AY213" s="17" t="s">
        <v>163</v>
      </c>
      <c r="BE213" s="200">
        <f t="shared" si="24"/>
        <v>0</v>
      </c>
      <c r="BF213" s="200">
        <f t="shared" si="25"/>
        <v>0</v>
      </c>
      <c r="BG213" s="200">
        <f t="shared" si="26"/>
        <v>0</v>
      </c>
      <c r="BH213" s="200">
        <f t="shared" si="27"/>
        <v>0</v>
      </c>
      <c r="BI213" s="200">
        <f t="shared" si="28"/>
        <v>0</v>
      </c>
      <c r="BJ213" s="17" t="s">
        <v>86</v>
      </c>
      <c r="BK213" s="200">
        <f t="shared" si="29"/>
        <v>0</v>
      </c>
      <c r="BL213" s="17" t="s">
        <v>169</v>
      </c>
      <c r="BM213" s="199" t="s">
        <v>2142</v>
      </c>
    </row>
    <row r="214" spans="1:65" s="2" customFormat="1" ht="16.5" customHeight="1">
      <c r="A214" s="34"/>
      <c r="B214" s="35"/>
      <c r="C214" s="187" t="s">
        <v>382</v>
      </c>
      <c r="D214" s="187" t="s">
        <v>165</v>
      </c>
      <c r="E214" s="188" t="s">
        <v>2143</v>
      </c>
      <c r="F214" s="189" t="s">
        <v>2144</v>
      </c>
      <c r="G214" s="190" t="s">
        <v>822</v>
      </c>
      <c r="H214" s="191">
        <v>16</v>
      </c>
      <c r="I214" s="192"/>
      <c r="J214" s="193">
        <f t="shared" si="20"/>
        <v>0</v>
      </c>
      <c r="K214" s="194"/>
      <c r="L214" s="39"/>
      <c r="M214" s="195" t="s">
        <v>1</v>
      </c>
      <c r="N214" s="196" t="s">
        <v>43</v>
      </c>
      <c r="O214" s="71"/>
      <c r="P214" s="197">
        <f t="shared" si="21"/>
        <v>0</v>
      </c>
      <c r="Q214" s="197">
        <v>0</v>
      </c>
      <c r="R214" s="197">
        <f t="shared" si="22"/>
        <v>0</v>
      </c>
      <c r="S214" s="197">
        <v>0</v>
      </c>
      <c r="T214" s="198">
        <f t="shared" si="23"/>
        <v>0</v>
      </c>
      <c r="U214" s="34"/>
      <c r="V214" s="34"/>
      <c r="W214" s="34"/>
      <c r="X214" s="34"/>
      <c r="Y214" s="34"/>
      <c r="Z214" s="34"/>
      <c r="AA214" s="34"/>
      <c r="AB214" s="34"/>
      <c r="AC214" s="34"/>
      <c r="AD214" s="34"/>
      <c r="AE214" s="34"/>
      <c r="AR214" s="199" t="s">
        <v>169</v>
      </c>
      <c r="AT214" s="199" t="s">
        <v>165</v>
      </c>
      <c r="AU214" s="199" t="s">
        <v>86</v>
      </c>
      <c r="AY214" s="17" t="s">
        <v>163</v>
      </c>
      <c r="BE214" s="200">
        <f t="shared" si="24"/>
        <v>0</v>
      </c>
      <c r="BF214" s="200">
        <f t="shared" si="25"/>
        <v>0</v>
      </c>
      <c r="BG214" s="200">
        <f t="shared" si="26"/>
        <v>0</v>
      </c>
      <c r="BH214" s="200">
        <f t="shared" si="27"/>
        <v>0</v>
      </c>
      <c r="BI214" s="200">
        <f t="shared" si="28"/>
        <v>0</v>
      </c>
      <c r="BJ214" s="17" t="s">
        <v>86</v>
      </c>
      <c r="BK214" s="200">
        <f t="shared" si="29"/>
        <v>0</v>
      </c>
      <c r="BL214" s="17" t="s">
        <v>169</v>
      </c>
      <c r="BM214" s="199" t="s">
        <v>2145</v>
      </c>
    </row>
    <row r="215" spans="1:65" s="2" customFormat="1" ht="16.5" customHeight="1">
      <c r="A215" s="34"/>
      <c r="B215" s="35"/>
      <c r="C215" s="187" t="s">
        <v>384</v>
      </c>
      <c r="D215" s="187" t="s">
        <v>165</v>
      </c>
      <c r="E215" s="188" t="s">
        <v>2146</v>
      </c>
      <c r="F215" s="189" t="s">
        <v>2147</v>
      </c>
      <c r="G215" s="190" t="s">
        <v>2088</v>
      </c>
      <c r="H215" s="191">
        <v>2</v>
      </c>
      <c r="I215" s="192"/>
      <c r="J215" s="193">
        <f t="shared" si="20"/>
        <v>0</v>
      </c>
      <c r="K215" s="194"/>
      <c r="L215" s="39"/>
      <c r="M215" s="195" t="s">
        <v>1</v>
      </c>
      <c r="N215" s="196" t="s">
        <v>43</v>
      </c>
      <c r="O215" s="71"/>
      <c r="P215" s="197">
        <f t="shared" si="21"/>
        <v>0</v>
      </c>
      <c r="Q215" s="197">
        <v>0</v>
      </c>
      <c r="R215" s="197">
        <f t="shared" si="22"/>
        <v>0</v>
      </c>
      <c r="S215" s="197">
        <v>0</v>
      </c>
      <c r="T215" s="198">
        <f t="shared" si="23"/>
        <v>0</v>
      </c>
      <c r="U215" s="34"/>
      <c r="V215" s="34"/>
      <c r="W215" s="34"/>
      <c r="X215" s="34"/>
      <c r="Y215" s="34"/>
      <c r="Z215" s="34"/>
      <c r="AA215" s="34"/>
      <c r="AB215" s="34"/>
      <c r="AC215" s="34"/>
      <c r="AD215" s="34"/>
      <c r="AE215" s="34"/>
      <c r="AR215" s="199" t="s">
        <v>169</v>
      </c>
      <c r="AT215" s="199" t="s">
        <v>165</v>
      </c>
      <c r="AU215" s="199" t="s">
        <v>86</v>
      </c>
      <c r="AY215" s="17" t="s">
        <v>163</v>
      </c>
      <c r="BE215" s="200">
        <f t="shared" si="24"/>
        <v>0</v>
      </c>
      <c r="BF215" s="200">
        <f t="shared" si="25"/>
        <v>0</v>
      </c>
      <c r="BG215" s="200">
        <f t="shared" si="26"/>
        <v>0</v>
      </c>
      <c r="BH215" s="200">
        <f t="shared" si="27"/>
        <v>0</v>
      </c>
      <c r="BI215" s="200">
        <f t="shared" si="28"/>
        <v>0</v>
      </c>
      <c r="BJ215" s="17" t="s">
        <v>86</v>
      </c>
      <c r="BK215" s="200">
        <f t="shared" si="29"/>
        <v>0</v>
      </c>
      <c r="BL215" s="17" t="s">
        <v>169</v>
      </c>
      <c r="BM215" s="199" t="s">
        <v>2148</v>
      </c>
    </row>
    <row r="216" spans="1:65" s="2" customFormat="1" ht="16.5" customHeight="1">
      <c r="A216" s="34"/>
      <c r="B216" s="35"/>
      <c r="C216" s="187" t="s">
        <v>388</v>
      </c>
      <c r="D216" s="187" t="s">
        <v>165</v>
      </c>
      <c r="E216" s="188" t="s">
        <v>2149</v>
      </c>
      <c r="F216" s="189" t="s">
        <v>2150</v>
      </c>
      <c r="G216" s="190" t="s">
        <v>822</v>
      </c>
      <c r="H216" s="191">
        <v>4</v>
      </c>
      <c r="I216" s="192"/>
      <c r="J216" s="193">
        <f t="shared" si="20"/>
        <v>0</v>
      </c>
      <c r="K216" s="194"/>
      <c r="L216" s="39"/>
      <c r="M216" s="195" t="s">
        <v>1</v>
      </c>
      <c r="N216" s="196" t="s">
        <v>43</v>
      </c>
      <c r="O216" s="71"/>
      <c r="P216" s="197">
        <f t="shared" si="21"/>
        <v>0</v>
      </c>
      <c r="Q216" s="197">
        <v>0</v>
      </c>
      <c r="R216" s="197">
        <f t="shared" si="22"/>
        <v>0</v>
      </c>
      <c r="S216" s="197">
        <v>0</v>
      </c>
      <c r="T216" s="198">
        <f t="shared" si="23"/>
        <v>0</v>
      </c>
      <c r="U216" s="34"/>
      <c r="V216" s="34"/>
      <c r="W216" s="34"/>
      <c r="X216" s="34"/>
      <c r="Y216" s="34"/>
      <c r="Z216" s="34"/>
      <c r="AA216" s="34"/>
      <c r="AB216" s="34"/>
      <c r="AC216" s="34"/>
      <c r="AD216" s="34"/>
      <c r="AE216" s="34"/>
      <c r="AR216" s="199" t="s">
        <v>169</v>
      </c>
      <c r="AT216" s="199" t="s">
        <v>165</v>
      </c>
      <c r="AU216" s="199" t="s">
        <v>86</v>
      </c>
      <c r="AY216" s="17" t="s">
        <v>163</v>
      </c>
      <c r="BE216" s="200">
        <f t="shared" si="24"/>
        <v>0</v>
      </c>
      <c r="BF216" s="200">
        <f t="shared" si="25"/>
        <v>0</v>
      </c>
      <c r="BG216" s="200">
        <f t="shared" si="26"/>
        <v>0</v>
      </c>
      <c r="BH216" s="200">
        <f t="shared" si="27"/>
        <v>0</v>
      </c>
      <c r="BI216" s="200">
        <f t="shared" si="28"/>
        <v>0</v>
      </c>
      <c r="BJ216" s="17" t="s">
        <v>86</v>
      </c>
      <c r="BK216" s="200">
        <f t="shared" si="29"/>
        <v>0</v>
      </c>
      <c r="BL216" s="17" t="s">
        <v>169</v>
      </c>
      <c r="BM216" s="199" t="s">
        <v>2151</v>
      </c>
    </row>
    <row r="217" spans="1:65" s="2" customFormat="1" ht="16.5" customHeight="1">
      <c r="A217" s="34"/>
      <c r="B217" s="35"/>
      <c r="C217" s="187" t="s">
        <v>394</v>
      </c>
      <c r="D217" s="187" t="s">
        <v>165</v>
      </c>
      <c r="E217" s="188" t="s">
        <v>2152</v>
      </c>
      <c r="F217" s="189" t="s">
        <v>2153</v>
      </c>
      <c r="G217" s="190" t="s">
        <v>259</v>
      </c>
      <c r="H217" s="191">
        <v>80</v>
      </c>
      <c r="I217" s="192"/>
      <c r="J217" s="193">
        <f t="shared" si="20"/>
        <v>0</v>
      </c>
      <c r="K217" s="194"/>
      <c r="L217" s="39"/>
      <c r="M217" s="195" t="s">
        <v>1</v>
      </c>
      <c r="N217" s="196" t="s">
        <v>43</v>
      </c>
      <c r="O217" s="71"/>
      <c r="P217" s="197">
        <f t="shared" si="21"/>
        <v>0</v>
      </c>
      <c r="Q217" s="197">
        <v>0</v>
      </c>
      <c r="R217" s="197">
        <f t="shared" si="22"/>
        <v>0</v>
      </c>
      <c r="S217" s="197">
        <v>0</v>
      </c>
      <c r="T217" s="198">
        <f t="shared" si="23"/>
        <v>0</v>
      </c>
      <c r="U217" s="34"/>
      <c r="V217" s="34"/>
      <c r="W217" s="34"/>
      <c r="X217" s="34"/>
      <c r="Y217" s="34"/>
      <c r="Z217" s="34"/>
      <c r="AA217" s="34"/>
      <c r="AB217" s="34"/>
      <c r="AC217" s="34"/>
      <c r="AD217" s="34"/>
      <c r="AE217" s="34"/>
      <c r="AR217" s="199" t="s">
        <v>169</v>
      </c>
      <c r="AT217" s="199" t="s">
        <v>165</v>
      </c>
      <c r="AU217" s="199" t="s">
        <v>86</v>
      </c>
      <c r="AY217" s="17" t="s">
        <v>163</v>
      </c>
      <c r="BE217" s="200">
        <f t="shared" si="24"/>
        <v>0</v>
      </c>
      <c r="BF217" s="200">
        <f t="shared" si="25"/>
        <v>0</v>
      </c>
      <c r="BG217" s="200">
        <f t="shared" si="26"/>
        <v>0</v>
      </c>
      <c r="BH217" s="200">
        <f t="shared" si="27"/>
        <v>0</v>
      </c>
      <c r="BI217" s="200">
        <f t="shared" si="28"/>
        <v>0</v>
      </c>
      <c r="BJ217" s="17" t="s">
        <v>86</v>
      </c>
      <c r="BK217" s="200">
        <f t="shared" si="29"/>
        <v>0</v>
      </c>
      <c r="BL217" s="17" t="s">
        <v>169</v>
      </c>
      <c r="BM217" s="199" t="s">
        <v>2154</v>
      </c>
    </row>
    <row r="218" spans="1:65" s="13" customFormat="1" ht="11.25">
      <c r="B218" s="201"/>
      <c r="C218" s="202"/>
      <c r="D218" s="203" t="s">
        <v>171</v>
      </c>
      <c r="E218" s="204" t="s">
        <v>1</v>
      </c>
      <c r="F218" s="205" t="s">
        <v>2155</v>
      </c>
      <c r="G218" s="202"/>
      <c r="H218" s="206">
        <v>40</v>
      </c>
      <c r="I218" s="207"/>
      <c r="J218" s="202"/>
      <c r="K218" s="202"/>
      <c r="L218" s="208"/>
      <c r="M218" s="209"/>
      <c r="N218" s="210"/>
      <c r="O218" s="210"/>
      <c r="P218" s="210"/>
      <c r="Q218" s="210"/>
      <c r="R218" s="210"/>
      <c r="S218" s="210"/>
      <c r="T218" s="211"/>
      <c r="AT218" s="212" t="s">
        <v>171</v>
      </c>
      <c r="AU218" s="212" t="s">
        <v>86</v>
      </c>
      <c r="AV218" s="13" t="s">
        <v>88</v>
      </c>
      <c r="AW218" s="13" t="s">
        <v>34</v>
      </c>
      <c r="AX218" s="13" t="s">
        <v>78</v>
      </c>
      <c r="AY218" s="212" t="s">
        <v>163</v>
      </c>
    </row>
    <row r="219" spans="1:65" s="13" customFormat="1" ht="11.25">
      <c r="B219" s="201"/>
      <c r="C219" s="202"/>
      <c r="D219" s="203" t="s">
        <v>171</v>
      </c>
      <c r="E219" s="204" t="s">
        <v>1</v>
      </c>
      <c r="F219" s="205" t="s">
        <v>2156</v>
      </c>
      <c r="G219" s="202"/>
      <c r="H219" s="206">
        <v>40</v>
      </c>
      <c r="I219" s="207"/>
      <c r="J219" s="202"/>
      <c r="K219" s="202"/>
      <c r="L219" s="208"/>
      <c r="M219" s="209"/>
      <c r="N219" s="210"/>
      <c r="O219" s="210"/>
      <c r="P219" s="210"/>
      <c r="Q219" s="210"/>
      <c r="R219" s="210"/>
      <c r="S219" s="210"/>
      <c r="T219" s="211"/>
      <c r="AT219" s="212" t="s">
        <v>171</v>
      </c>
      <c r="AU219" s="212" t="s">
        <v>86</v>
      </c>
      <c r="AV219" s="13" t="s">
        <v>88</v>
      </c>
      <c r="AW219" s="13" t="s">
        <v>34</v>
      </c>
      <c r="AX219" s="13" t="s">
        <v>78</v>
      </c>
      <c r="AY219" s="212" t="s">
        <v>163</v>
      </c>
    </row>
    <row r="220" spans="1:65" s="14" customFormat="1" ht="11.25">
      <c r="B220" s="228"/>
      <c r="C220" s="229"/>
      <c r="D220" s="203" t="s">
        <v>171</v>
      </c>
      <c r="E220" s="230" t="s">
        <v>1</v>
      </c>
      <c r="F220" s="231" t="s">
        <v>209</v>
      </c>
      <c r="G220" s="229"/>
      <c r="H220" s="232">
        <v>80</v>
      </c>
      <c r="I220" s="233"/>
      <c r="J220" s="229"/>
      <c r="K220" s="229"/>
      <c r="L220" s="234"/>
      <c r="M220" s="235"/>
      <c r="N220" s="236"/>
      <c r="O220" s="236"/>
      <c r="P220" s="236"/>
      <c r="Q220" s="236"/>
      <c r="R220" s="236"/>
      <c r="S220" s="236"/>
      <c r="T220" s="237"/>
      <c r="AT220" s="238" t="s">
        <v>171</v>
      </c>
      <c r="AU220" s="238" t="s">
        <v>86</v>
      </c>
      <c r="AV220" s="14" t="s">
        <v>169</v>
      </c>
      <c r="AW220" s="14" t="s">
        <v>34</v>
      </c>
      <c r="AX220" s="14" t="s">
        <v>86</v>
      </c>
      <c r="AY220" s="238" t="s">
        <v>163</v>
      </c>
    </row>
    <row r="221" spans="1:65" s="2" customFormat="1" ht="33" customHeight="1">
      <c r="A221" s="34"/>
      <c r="B221" s="35"/>
      <c r="C221" s="187" t="s">
        <v>399</v>
      </c>
      <c r="D221" s="187" t="s">
        <v>165</v>
      </c>
      <c r="E221" s="188" t="s">
        <v>2157</v>
      </c>
      <c r="F221" s="189" t="s">
        <v>2158</v>
      </c>
      <c r="G221" s="190" t="s">
        <v>822</v>
      </c>
      <c r="H221" s="191">
        <v>74</v>
      </c>
      <c r="I221" s="192"/>
      <c r="J221" s="193">
        <f>ROUND(I221*H221,2)</f>
        <v>0</v>
      </c>
      <c r="K221" s="194"/>
      <c r="L221" s="39"/>
      <c r="M221" s="195" t="s">
        <v>1</v>
      </c>
      <c r="N221" s="196" t="s">
        <v>43</v>
      </c>
      <c r="O221" s="71"/>
      <c r="P221" s="197">
        <f>O221*H221</f>
        <v>0</v>
      </c>
      <c r="Q221" s="197">
        <v>0</v>
      </c>
      <c r="R221" s="197">
        <f>Q221*H221</f>
        <v>0</v>
      </c>
      <c r="S221" s="197">
        <v>0</v>
      </c>
      <c r="T221" s="198">
        <f>S221*H221</f>
        <v>0</v>
      </c>
      <c r="U221" s="34"/>
      <c r="V221" s="34"/>
      <c r="W221" s="34"/>
      <c r="X221" s="34"/>
      <c r="Y221" s="34"/>
      <c r="Z221" s="34"/>
      <c r="AA221" s="34"/>
      <c r="AB221" s="34"/>
      <c r="AC221" s="34"/>
      <c r="AD221" s="34"/>
      <c r="AE221" s="34"/>
      <c r="AR221" s="199" t="s">
        <v>169</v>
      </c>
      <c r="AT221" s="199" t="s">
        <v>165</v>
      </c>
      <c r="AU221" s="199" t="s">
        <v>86</v>
      </c>
      <c r="AY221" s="17" t="s">
        <v>163</v>
      </c>
      <c r="BE221" s="200">
        <f>IF(N221="základní",J221,0)</f>
        <v>0</v>
      </c>
      <c r="BF221" s="200">
        <f>IF(N221="snížená",J221,0)</f>
        <v>0</v>
      </c>
      <c r="BG221" s="200">
        <f>IF(N221="zákl. přenesená",J221,0)</f>
        <v>0</v>
      </c>
      <c r="BH221" s="200">
        <f>IF(N221="sníž. přenesená",J221,0)</f>
        <v>0</v>
      </c>
      <c r="BI221" s="200">
        <f>IF(N221="nulová",J221,0)</f>
        <v>0</v>
      </c>
      <c r="BJ221" s="17" t="s">
        <v>86</v>
      </c>
      <c r="BK221" s="200">
        <f>ROUND(I221*H221,2)</f>
        <v>0</v>
      </c>
      <c r="BL221" s="17" t="s">
        <v>169</v>
      </c>
      <c r="BM221" s="199" t="s">
        <v>2159</v>
      </c>
    </row>
    <row r="222" spans="1:65" s="13" customFormat="1" ht="11.25">
      <c r="B222" s="201"/>
      <c r="C222" s="202"/>
      <c r="D222" s="203" t="s">
        <v>171</v>
      </c>
      <c r="E222" s="204" t="s">
        <v>1</v>
      </c>
      <c r="F222" s="205" t="s">
        <v>2160</v>
      </c>
      <c r="G222" s="202"/>
      <c r="H222" s="206">
        <v>74</v>
      </c>
      <c r="I222" s="207"/>
      <c r="J222" s="202"/>
      <c r="K222" s="202"/>
      <c r="L222" s="208"/>
      <c r="M222" s="209"/>
      <c r="N222" s="210"/>
      <c r="O222" s="210"/>
      <c r="P222" s="210"/>
      <c r="Q222" s="210"/>
      <c r="R222" s="210"/>
      <c r="S222" s="210"/>
      <c r="T222" s="211"/>
      <c r="AT222" s="212" t="s">
        <v>171</v>
      </c>
      <c r="AU222" s="212" t="s">
        <v>86</v>
      </c>
      <c r="AV222" s="13" t="s">
        <v>88</v>
      </c>
      <c r="AW222" s="13" t="s">
        <v>34</v>
      </c>
      <c r="AX222" s="13" t="s">
        <v>86</v>
      </c>
      <c r="AY222" s="212" t="s">
        <v>163</v>
      </c>
    </row>
    <row r="223" spans="1:65" s="2" customFormat="1" ht="16.5" customHeight="1">
      <c r="A223" s="34"/>
      <c r="B223" s="35"/>
      <c r="C223" s="187" t="s">
        <v>404</v>
      </c>
      <c r="D223" s="187" t="s">
        <v>165</v>
      </c>
      <c r="E223" s="188" t="s">
        <v>2131</v>
      </c>
      <c r="F223" s="189" t="s">
        <v>2132</v>
      </c>
      <c r="G223" s="190" t="s">
        <v>822</v>
      </c>
      <c r="H223" s="191">
        <v>146</v>
      </c>
      <c r="I223" s="192"/>
      <c r="J223" s="193">
        <f>ROUND(I223*H223,2)</f>
        <v>0</v>
      </c>
      <c r="K223" s="194"/>
      <c r="L223" s="39"/>
      <c r="M223" s="195" t="s">
        <v>1</v>
      </c>
      <c r="N223" s="196" t="s">
        <v>43</v>
      </c>
      <c r="O223" s="71"/>
      <c r="P223" s="197">
        <f>O223*H223</f>
        <v>0</v>
      </c>
      <c r="Q223" s="197">
        <v>0</v>
      </c>
      <c r="R223" s="197">
        <f>Q223*H223</f>
        <v>0</v>
      </c>
      <c r="S223" s="197">
        <v>0</v>
      </c>
      <c r="T223" s="198">
        <f>S223*H223</f>
        <v>0</v>
      </c>
      <c r="U223" s="34"/>
      <c r="V223" s="34"/>
      <c r="W223" s="34"/>
      <c r="X223" s="34"/>
      <c r="Y223" s="34"/>
      <c r="Z223" s="34"/>
      <c r="AA223" s="34"/>
      <c r="AB223" s="34"/>
      <c r="AC223" s="34"/>
      <c r="AD223" s="34"/>
      <c r="AE223" s="34"/>
      <c r="AR223" s="199" t="s">
        <v>169</v>
      </c>
      <c r="AT223" s="199" t="s">
        <v>165</v>
      </c>
      <c r="AU223" s="199" t="s">
        <v>86</v>
      </c>
      <c r="AY223" s="17" t="s">
        <v>163</v>
      </c>
      <c r="BE223" s="200">
        <f>IF(N223="základní",J223,0)</f>
        <v>0</v>
      </c>
      <c r="BF223" s="200">
        <f>IF(N223="snížená",J223,0)</f>
        <v>0</v>
      </c>
      <c r="BG223" s="200">
        <f>IF(N223="zákl. přenesená",J223,0)</f>
        <v>0</v>
      </c>
      <c r="BH223" s="200">
        <f>IF(N223="sníž. přenesená",J223,0)</f>
        <v>0</v>
      </c>
      <c r="BI223" s="200">
        <f>IF(N223="nulová",J223,0)</f>
        <v>0</v>
      </c>
      <c r="BJ223" s="17" t="s">
        <v>86</v>
      </c>
      <c r="BK223" s="200">
        <f>ROUND(I223*H223,2)</f>
        <v>0</v>
      </c>
      <c r="BL223" s="17" t="s">
        <v>169</v>
      </c>
      <c r="BM223" s="199" t="s">
        <v>2161</v>
      </c>
    </row>
    <row r="224" spans="1:65" s="13" customFormat="1" ht="11.25">
      <c r="B224" s="201"/>
      <c r="C224" s="202"/>
      <c r="D224" s="203" t="s">
        <v>171</v>
      </c>
      <c r="E224" s="204" t="s">
        <v>1</v>
      </c>
      <c r="F224" s="205" t="s">
        <v>2162</v>
      </c>
      <c r="G224" s="202"/>
      <c r="H224" s="206">
        <v>146</v>
      </c>
      <c r="I224" s="207"/>
      <c r="J224" s="202"/>
      <c r="K224" s="202"/>
      <c r="L224" s="208"/>
      <c r="M224" s="209"/>
      <c r="N224" s="210"/>
      <c r="O224" s="210"/>
      <c r="P224" s="210"/>
      <c r="Q224" s="210"/>
      <c r="R224" s="210"/>
      <c r="S224" s="210"/>
      <c r="T224" s="211"/>
      <c r="AT224" s="212" t="s">
        <v>171</v>
      </c>
      <c r="AU224" s="212" t="s">
        <v>86</v>
      </c>
      <c r="AV224" s="13" t="s">
        <v>88</v>
      </c>
      <c r="AW224" s="13" t="s">
        <v>34</v>
      </c>
      <c r="AX224" s="13" t="s">
        <v>86</v>
      </c>
      <c r="AY224" s="212" t="s">
        <v>163</v>
      </c>
    </row>
    <row r="225" spans="1:65" s="2" customFormat="1" ht="16.5" customHeight="1">
      <c r="A225" s="34"/>
      <c r="B225" s="35"/>
      <c r="C225" s="187" t="s">
        <v>408</v>
      </c>
      <c r="D225" s="187" t="s">
        <v>165</v>
      </c>
      <c r="E225" s="188" t="s">
        <v>2134</v>
      </c>
      <c r="F225" s="189" t="s">
        <v>2135</v>
      </c>
      <c r="G225" s="190" t="s">
        <v>822</v>
      </c>
      <c r="H225" s="191">
        <v>146</v>
      </c>
      <c r="I225" s="192"/>
      <c r="J225" s="193">
        <f>ROUND(I225*H225,2)</f>
        <v>0</v>
      </c>
      <c r="K225" s="194"/>
      <c r="L225" s="39"/>
      <c r="M225" s="195" t="s">
        <v>1</v>
      </c>
      <c r="N225" s="196" t="s">
        <v>43</v>
      </c>
      <c r="O225" s="71"/>
      <c r="P225" s="197">
        <f>O225*H225</f>
        <v>0</v>
      </c>
      <c r="Q225" s="197">
        <v>0</v>
      </c>
      <c r="R225" s="197">
        <f>Q225*H225</f>
        <v>0</v>
      </c>
      <c r="S225" s="197">
        <v>0</v>
      </c>
      <c r="T225" s="198">
        <f>S225*H225</f>
        <v>0</v>
      </c>
      <c r="U225" s="34"/>
      <c r="V225" s="34"/>
      <c r="W225" s="34"/>
      <c r="X225" s="34"/>
      <c r="Y225" s="34"/>
      <c r="Z225" s="34"/>
      <c r="AA225" s="34"/>
      <c r="AB225" s="34"/>
      <c r="AC225" s="34"/>
      <c r="AD225" s="34"/>
      <c r="AE225" s="34"/>
      <c r="AR225" s="199" t="s">
        <v>169</v>
      </c>
      <c r="AT225" s="199" t="s">
        <v>165</v>
      </c>
      <c r="AU225" s="199" t="s">
        <v>86</v>
      </c>
      <c r="AY225" s="17" t="s">
        <v>163</v>
      </c>
      <c r="BE225" s="200">
        <f>IF(N225="základní",J225,0)</f>
        <v>0</v>
      </c>
      <c r="BF225" s="200">
        <f>IF(N225="snížená",J225,0)</f>
        <v>0</v>
      </c>
      <c r="BG225" s="200">
        <f>IF(N225="zákl. přenesená",J225,0)</f>
        <v>0</v>
      </c>
      <c r="BH225" s="200">
        <f>IF(N225="sníž. přenesená",J225,0)</f>
        <v>0</v>
      </c>
      <c r="BI225" s="200">
        <f>IF(N225="nulová",J225,0)</f>
        <v>0</v>
      </c>
      <c r="BJ225" s="17" t="s">
        <v>86</v>
      </c>
      <c r="BK225" s="200">
        <f>ROUND(I225*H225,2)</f>
        <v>0</v>
      </c>
      <c r="BL225" s="17" t="s">
        <v>169</v>
      </c>
      <c r="BM225" s="199" t="s">
        <v>2163</v>
      </c>
    </row>
    <row r="226" spans="1:65" s="2" customFormat="1" ht="16.5" customHeight="1">
      <c r="A226" s="34"/>
      <c r="B226" s="35"/>
      <c r="C226" s="187" t="s">
        <v>412</v>
      </c>
      <c r="D226" s="187" t="s">
        <v>165</v>
      </c>
      <c r="E226" s="188" t="s">
        <v>2137</v>
      </c>
      <c r="F226" s="189" t="s">
        <v>2138</v>
      </c>
      <c r="G226" s="190" t="s">
        <v>822</v>
      </c>
      <c r="H226" s="191">
        <v>146</v>
      </c>
      <c r="I226" s="192"/>
      <c r="J226" s="193">
        <f>ROUND(I226*H226,2)</f>
        <v>0</v>
      </c>
      <c r="K226" s="194"/>
      <c r="L226" s="39"/>
      <c r="M226" s="195" t="s">
        <v>1</v>
      </c>
      <c r="N226" s="196" t="s">
        <v>43</v>
      </c>
      <c r="O226" s="71"/>
      <c r="P226" s="197">
        <f>O226*H226</f>
        <v>0</v>
      </c>
      <c r="Q226" s="197">
        <v>0</v>
      </c>
      <c r="R226" s="197">
        <f>Q226*H226</f>
        <v>0</v>
      </c>
      <c r="S226" s="197">
        <v>0</v>
      </c>
      <c r="T226" s="198">
        <f>S226*H226</f>
        <v>0</v>
      </c>
      <c r="U226" s="34"/>
      <c r="V226" s="34"/>
      <c r="W226" s="34"/>
      <c r="X226" s="34"/>
      <c r="Y226" s="34"/>
      <c r="Z226" s="34"/>
      <c r="AA226" s="34"/>
      <c r="AB226" s="34"/>
      <c r="AC226" s="34"/>
      <c r="AD226" s="34"/>
      <c r="AE226" s="34"/>
      <c r="AR226" s="199" t="s">
        <v>169</v>
      </c>
      <c r="AT226" s="199" t="s">
        <v>165</v>
      </c>
      <c r="AU226" s="199" t="s">
        <v>86</v>
      </c>
      <c r="AY226" s="17" t="s">
        <v>163</v>
      </c>
      <c r="BE226" s="200">
        <f>IF(N226="základní",J226,0)</f>
        <v>0</v>
      </c>
      <c r="BF226" s="200">
        <f>IF(N226="snížená",J226,0)</f>
        <v>0</v>
      </c>
      <c r="BG226" s="200">
        <f>IF(N226="zákl. přenesená",J226,0)</f>
        <v>0</v>
      </c>
      <c r="BH226" s="200">
        <f>IF(N226="sníž. přenesená",J226,0)</f>
        <v>0</v>
      </c>
      <c r="BI226" s="200">
        <f>IF(N226="nulová",J226,0)</f>
        <v>0</v>
      </c>
      <c r="BJ226" s="17" t="s">
        <v>86</v>
      </c>
      <c r="BK226" s="200">
        <f>ROUND(I226*H226,2)</f>
        <v>0</v>
      </c>
      <c r="BL226" s="17" t="s">
        <v>169</v>
      </c>
      <c r="BM226" s="199" t="s">
        <v>2164</v>
      </c>
    </row>
    <row r="227" spans="1:65" s="2" customFormat="1" ht="16.5" customHeight="1">
      <c r="A227" s="34"/>
      <c r="B227" s="35"/>
      <c r="C227" s="187" t="s">
        <v>416</v>
      </c>
      <c r="D227" s="187" t="s">
        <v>165</v>
      </c>
      <c r="E227" s="188" t="s">
        <v>2165</v>
      </c>
      <c r="F227" s="189" t="s">
        <v>2166</v>
      </c>
      <c r="G227" s="190" t="s">
        <v>822</v>
      </c>
      <c r="H227" s="191">
        <v>146</v>
      </c>
      <c r="I227" s="192"/>
      <c r="J227" s="193">
        <f>ROUND(I227*H227,2)</f>
        <v>0</v>
      </c>
      <c r="K227" s="194"/>
      <c r="L227" s="39"/>
      <c r="M227" s="195" t="s">
        <v>1</v>
      </c>
      <c r="N227" s="196" t="s">
        <v>43</v>
      </c>
      <c r="O227" s="71"/>
      <c r="P227" s="197">
        <f>O227*H227</f>
        <v>0</v>
      </c>
      <c r="Q227" s="197">
        <v>0</v>
      </c>
      <c r="R227" s="197">
        <f>Q227*H227</f>
        <v>0</v>
      </c>
      <c r="S227" s="197">
        <v>0</v>
      </c>
      <c r="T227" s="198">
        <f>S227*H227</f>
        <v>0</v>
      </c>
      <c r="U227" s="34"/>
      <c r="V227" s="34"/>
      <c r="W227" s="34"/>
      <c r="X227" s="34"/>
      <c r="Y227" s="34"/>
      <c r="Z227" s="34"/>
      <c r="AA227" s="34"/>
      <c r="AB227" s="34"/>
      <c r="AC227" s="34"/>
      <c r="AD227" s="34"/>
      <c r="AE227" s="34"/>
      <c r="AR227" s="199" t="s">
        <v>169</v>
      </c>
      <c r="AT227" s="199" t="s">
        <v>165</v>
      </c>
      <c r="AU227" s="199" t="s">
        <v>86</v>
      </c>
      <c r="AY227" s="17" t="s">
        <v>163</v>
      </c>
      <c r="BE227" s="200">
        <f>IF(N227="základní",J227,0)</f>
        <v>0</v>
      </c>
      <c r="BF227" s="200">
        <f>IF(N227="snížená",J227,0)</f>
        <v>0</v>
      </c>
      <c r="BG227" s="200">
        <f>IF(N227="zákl. přenesená",J227,0)</f>
        <v>0</v>
      </c>
      <c r="BH227" s="200">
        <f>IF(N227="sníž. přenesená",J227,0)</f>
        <v>0</v>
      </c>
      <c r="BI227" s="200">
        <f>IF(N227="nulová",J227,0)</f>
        <v>0</v>
      </c>
      <c r="BJ227" s="17" t="s">
        <v>86</v>
      </c>
      <c r="BK227" s="200">
        <f>ROUND(I227*H227,2)</f>
        <v>0</v>
      </c>
      <c r="BL227" s="17" t="s">
        <v>169</v>
      </c>
      <c r="BM227" s="199" t="s">
        <v>2167</v>
      </c>
    </row>
    <row r="228" spans="1:65" s="2" customFormat="1" ht="16.5" customHeight="1">
      <c r="A228" s="34"/>
      <c r="B228" s="35"/>
      <c r="C228" s="187" t="s">
        <v>434</v>
      </c>
      <c r="D228" s="187" t="s">
        <v>165</v>
      </c>
      <c r="E228" s="188" t="s">
        <v>2168</v>
      </c>
      <c r="F228" s="189" t="s">
        <v>2169</v>
      </c>
      <c r="G228" s="190" t="s">
        <v>822</v>
      </c>
      <c r="H228" s="191">
        <v>154</v>
      </c>
      <c r="I228" s="192"/>
      <c r="J228" s="193">
        <f>ROUND(I228*H228,2)</f>
        <v>0</v>
      </c>
      <c r="K228" s="194"/>
      <c r="L228" s="39"/>
      <c r="M228" s="195" t="s">
        <v>1</v>
      </c>
      <c r="N228" s="196" t="s">
        <v>43</v>
      </c>
      <c r="O228" s="71"/>
      <c r="P228" s="197">
        <f>O228*H228</f>
        <v>0</v>
      </c>
      <c r="Q228" s="197">
        <v>0</v>
      </c>
      <c r="R228" s="197">
        <f>Q228*H228</f>
        <v>0</v>
      </c>
      <c r="S228" s="197">
        <v>0</v>
      </c>
      <c r="T228" s="198">
        <f>S228*H228</f>
        <v>0</v>
      </c>
      <c r="U228" s="34"/>
      <c r="V228" s="34"/>
      <c r="W228" s="34"/>
      <c r="X228" s="34"/>
      <c r="Y228" s="34"/>
      <c r="Z228" s="34"/>
      <c r="AA228" s="34"/>
      <c r="AB228" s="34"/>
      <c r="AC228" s="34"/>
      <c r="AD228" s="34"/>
      <c r="AE228" s="34"/>
      <c r="AR228" s="199" t="s">
        <v>169</v>
      </c>
      <c r="AT228" s="199" t="s">
        <v>165</v>
      </c>
      <c r="AU228" s="199" t="s">
        <v>86</v>
      </c>
      <c r="AY228" s="17" t="s">
        <v>163</v>
      </c>
      <c r="BE228" s="200">
        <f>IF(N228="základní",J228,0)</f>
        <v>0</v>
      </c>
      <c r="BF228" s="200">
        <f>IF(N228="snížená",J228,0)</f>
        <v>0</v>
      </c>
      <c r="BG228" s="200">
        <f>IF(N228="zákl. přenesená",J228,0)</f>
        <v>0</v>
      </c>
      <c r="BH228" s="200">
        <f>IF(N228="sníž. přenesená",J228,0)</f>
        <v>0</v>
      </c>
      <c r="BI228" s="200">
        <f>IF(N228="nulová",J228,0)</f>
        <v>0</v>
      </c>
      <c r="BJ228" s="17" t="s">
        <v>86</v>
      </c>
      <c r="BK228" s="200">
        <f>ROUND(I228*H228,2)</f>
        <v>0</v>
      </c>
      <c r="BL228" s="17" t="s">
        <v>169</v>
      </c>
      <c r="BM228" s="199" t="s">
        <v>2170</v>
      </c>
    </row>
    <row r="229" spans="1:65" s="13" customFormat="1" ht="11.25">
      <c r="B229" s="201"/>
      <c r="C229" s="202"/>
      <c r="D229" s="203" t="s">
        <v>171</v>
      </c>
      <c r="E229" s="204" t="s">
        <v>1</v>
      </c>
      <c r="F229" s="205" t="s">
        <v>2171</v>
      </c>
      <c r="G229" s="202"/>
      <c r="H229" s="206">
        <v>154</v>
      </c>
      <c r="I229" s="207"/>
      <c r="J229" s="202"/>
      <c r="K229" s="202"/>
      <c r="L229" s="208"/>
      <c r="M229" s="209"/>
      <c r="N229" s="210"/>
      <c r="O229" s="210"/>
      <c r="P229" s="210"/>
      <c r="Q229" s="210"/>
      <c r="R229" s="210"/>
      <c r="S229" s="210"/>
      <c r="T229" s="211"/>
      <c r="AT229" s="212" t="s">
        <v>171</v>
      </c>
      <c r="AU229" s="212" t="s">
        <v>86</v>
      </c>
      <c r="AV229" s="13" t="s">
        <v>88</v>
      </c>
      <c r="AW229" s="13" t="s">
        <v>34</v>
      </c>
      <c r="AX229" s="13" t="s">
        <v>86</v>
      </c>
      <c r="AY229" s="212" t="s">
        <v>163</v>
      </c>
    </row>
    <row r="230" spans="1:65" s="2" customFormat="1" ht="16.5" customHeight="1">
      <c r="A230" s="34"/>
      <c r="B230" s="35"/>
      <c r="C230" s="187" t="s">
        <v>438</v>
      </c>
      <c r="D230" s="187" t="s">
        <v>165</v>
      </c>
      <c r="E230" s="188" t="s">
        <v>2172</v>
      </c>
      <c r="F230" s="189" t="s">
        <v>2173</v>
      </c>
      <c r="G230" s="190" t="s">
        <v>259</v>
      </c>
      <c r="H230" s="191">
        <v>80</v>
      </c>
      <c r="I230" s="192"/>
      <c r="J230" s="193">
        <f>ROUND(I230*H230,2)</f>
        <v>0</v>
      </c>
      <c r="K230" s="194"/>
      <c r="L230" s="39"/>
      <c r="M230" s="195" t="s">
        <v>1</v>
      </c>
      <c r="N230" s="196" t="s">
        <v>43</v>
      </c>
      <c r="O230" s="71"/>
      <c r="P230" s="197">
        <f>O230*H230</f>
        <v>0</v>
      </c>
      <c r="Q230" s="197">
        <v>0</v>
      </c>
      <c r="R230" s="197">
        <f>Q230*H230</f>
        <v>0</v>
      </c>
      <c r="S230" s="197">
        <v>0</v>
      </c>
      <c r="T230" s="198">
        <f>S230*H230</f>
        <v>0</v>
      </c>
      <c r="U230" s="34"/>
      <c r="V230" s="34"/>
      <c r="W230" s="34"/>
      <c r="X230" s="34"/>
      <c r="Y230" s="34"/>
      <c r="Z230" s="34"/>
      <c r="AA230" s="34"/>
      <c r="AB230" s="34"/>
      <c r="AC230" s="34"/>
      <c r="AD230" s="34"/>
      <c r="AE230" s="34"/>
      <c r="AR230" s="199" t="s">
        <v>169</v>
      </c>
      <c r="AT230" s="199" t="s">
        <v>165</v>
      </c>
      <c r="AU230" s="199" t="s">
        <v>86</v>
      </c>
      <c r="AY230" s="17" t="s">
        <v>163</v>
      </c>
      <c r="BE230" s="200">
        <f>IF(N230="základní",J230,0)</f>
        <v>0</v>
      </c>
      <c r="BF230" s="200">
        <f>IF(N230="snížená",J230,0)</f>
        <v>0</v>
      </c>
      <c r="BG230" s="200">
        <f>IF(N230="zákl. přenesená",J230,0)</f>
        <v>0</v>
      </c>
      <c r="BH230" s="200">
        <f>IF(N230="sníž. přenesená",J230,0)</f>
        <v>0</v>
      </c>
      <c r="BI230" s="200">
        <f>IF(N230="nulová",J230,0)</f>
        <v>0</v>
      </c>
      <c r="BJ230" s="17" t="s">
        <v>86</v>
      </c>
      <c r="BK230" s="200">
        <f>ROUND(I230*H230,2)</f>
        <v>0</v>
      </c>
      <c r="BL230" s="17" t="s">
        <v>169</v>
      </c>
      <c r="BM230" s="199" t="s">
        <v>2174</v>
      </c>
    </row>
    <row r="231" spans="1:65" s="13" customFormat="1" ht="11.25">
      <c r="B231" s="201"/>
      <c r="C231" s="202"/>
      <c r="D231" s="203" t="s">
        <v>171</v>
      </c>
      <c r="E231" s="204" t="s">
        <v>1</v>
      </c>
      <c r="F231" s="205" t="s">
        <v>2175</v>
      </c>
      <c r="G231" s="202"/>
      <c r="H231" s="206">
        <v>80</v>
      </c>
      <c r="I231" s="207"/>
      <c r="J231" s="202"/>
      <c r="K231" s="202"/>
      <c r="L231" s="208"/>
      <c r="M231" s="209"/>
      <c r="N231" s="210"/>
      <c r="O231" s="210"/>
      <c r="P231" s="210"/>
      <c r="Q231" s="210"/>
      <c r="R231" s="210"/>
      <c r="S231" s="210"/>
      <c r="T231" s="211"/>
      <c r="AT231" s="212" t="s">
        <v>171</v>
      </c>
      <c r="AU231" s="212" t="s">
        <v>86</v>
      </c>
      <c r="AV231" s="13" t="s">
        <v>88</v>
      </c>
      <c r="AW231" s="13" t="s">
        <v>34</v>
      </c>
      <c r="AX231" s="13" t="s">
        <v>86</v>
      </c>
      <c r="AY231" s="212" t="s">
        <v>163</v>
      </c>
    </row>
    <row r="232" spans="1:65" s="2" customFormat="1" ht="16.5" customHeight="1">
      <c r="A232" s="34"/>
      <c r="B232" s="35"/>
      <c r="C232" s="187" t="s">
        <v>442</v>
      </c>
      <c r="D232" s="187" t="s">
        <v>165</v>
      </c>
      <c r="E232" s="188" t="s">
        <v>2176</v>
      </c>
      <c r="F232" s="189" t="s">
        <v>2177</v>
      </c>
      <c r="G232" s="190" t="s">
        <v>259</v>
      </c>
      <c r="H232" s="191">
        <v>300</v>
      </c>
      <c r="I232" s="192"/>
      <c r="J232" s="193">
        <f>ROUND(I232*H232,2)</f>
        <v>0</v>
      </c>
      <c r="K232" s="194"/>
      <c r="L232" s="39"/>
      <c r="M232" s="195" t="s">
        <v>1</v>
      </c>
      <c r="N232" s="196" t="s">
        <v>43</v>
      </c>
      <c r="O232" s="71"/>
      <c r="P232" s="197">
        <f>O232*H232</f>
        <v>0</v>
      </c>
      <c r="Q232" s="197">
        <v>0</v>
      </c>
      <c r="R232" s="197">
        <f>Q232*H232</f>
        <v>0</v>
      </c>
      <c r="S232" s="197">
        <v>0</v>
      </c>
      <c r="T232" s="198">
        <f>S232*H232</f>
        <v>0</v>
      </c>
      <c r="U232" s="34"/>
      <c r="V232" s="34"/>
      <c r="W232" s="34"/>
      <c r="X232" s="34"/>
      <c r="Y232" s="34"/>
      <c r="Z232" s="34"/>
      <c r="AA232" s="34"/>
      <c r="AB232" s="34"/>
      <c r="AC232" s="34"/>
      <c r="AD232" s="34"/>
      <c r="AE232" s="34"/>
      <c r="AR232" s="199" t="s">
        <v>169</v>
      </c>
      <c r="AT232" s="199" t="s">
        <v>165</v>
      </c>
      <c r="AU232" s="199" t="s">
        <v>86</v>
      </c>
      <c r="AY232" s="17" t="s">
        <v>163</v>
      </c>
      <c r="BE232" s="200">
        <f>IF(N232="základní",J232,0)</f>
        <v>0</v>
      </c>
      <c r="BF232" s="200">
        <f>IF(N232="snížená",J232,0)</f>
        <v>0</v>
      </c>
      <c r="BG232" s="200">
        <f>IF(N232="zákl. přenesená",J232,0)</f>
        <v>0</v>
      </c>
      <c r="BH232" s="200">
        <f>IF(N232="sníž. přenesená",J232,0)</f>
        <v>0</v>
      </c>
      <c r="BI232" s="200">
        <f>IF(N232="nulová",J232,0)</f>
        <v>0</v>
      </c>
      <c r="BJ232" s="17" t="s">
        <v>86</v>
      </c>
      <c r="BK232" s="200">
        <f>ROUND(I232*H232,2)</f>
        <v>0</v>
      </c>
      <c r="BL232" s="17" t="s">
        <v>169</v>
      </c>
      <c r="BM232" s="199" t="s">
        <v>2178</v>
      </c>
    </row>
    <row r="233" spans="1:65" s="13" customFormat="1" ht="11.25">
      <c r="B233" s="201"/>
      <c r="C233" s="202"/>
      <c r="D233" s="203" t="s">
        <v>171</v>
      </c>
      <c r="E233" s="204" t="s">
        <v>1</v>
      </c>
      <c r="F233" s="205" t="s">
        <v>2179</v>
      </c>
      <c r="G233" s="202"/>
      <c r="H233" s="206">
        <v>300</v>
      </c>
      <c r="I233" s="207"/>
      <c r="J233" s="202"/>
      <c r="K233" s="202"/>
      <c r="L233" s="208"/>
      <c r="M233" s="209"/>
      <c r="N233" s="210"/>
      <c r="O233" s="210"/>
      <c r="P233" s="210"/>
      <c r="Q233" s="210"/>
      <c r="R233" s="210"/>
      <c r="S233" s="210"/>
      <c r="T233" s="211"/>
      <c r="AT233" s="212" t="s">
        <v>171</v>
      </c>
      <c r="AU233" s="212" t="s">
        <v>86</v>
      </c>
      <c r="AV233" s="13" t="s">
        <v>88</v>
      </c>
      <c r="AW233" s="13" t="s">
        <v>34</v>
      </c>
      <c r="AX233" s="13" t="s">
        <v>86</v>
      </c>
      <c r="AY233" s="212" t="s">
        <v>163</v>
      </c>
    </row>
    <row r="234" spans="1:65" s="2" customFormat="1" ht="33" customHeight="1">
      <c r="A234" s="34"/>
      <c r="B234" s="35"/>
      <c r="C234" s="187" t="s">
        <v>446</v>
      </c>
      <c r="D234" s="187" t="s">
        <v>165</v>
      </c>
      <c r="E234" s="188" t="s">
        <v>2180</v>
      </c>
      <c r="F234" s="189" t="s">
        <v>2181</v>
      </c>
      <c r="G234" s="190" t="s">
        <v>822</v>
      </c>
      <c r="H234" s="191">
        <v>258</v>
      </c>
      <c r="I234" s="192"/>
      <c r="J234" s="193">
        <f t="shared" ref="J234:J239" si="30">ROUND(I234*H234,2)</f>
        <v>0</v>
      </c>
      <c r="K234" s="194"/>
      <c r="L234" s="39"/>
      <c r="M234" s="195" t="s">
        <v>1</v>
      </c>
      <c r="N234" s="196" t="s">
        <v>43</v>
      </c>
      <c r="O234" s="71"/>
      <c r="P234" s="197">
        <f t="shared" ref="P234:P239" si="31">O234*H234</f>
        <v>0</v>
      </c>
      <c r="Q234" s="197">
        <v>0</v>
      </c>
      <c r="R234" s="197">
        <f t="shared" ref="R234:R239" si="32">Q234*H234</f>
        <v>0</v>
      </c>
      <c r="S234" s="197">
        <v>0</v>
      </c>
      <c r="T234" s="198">
        <f t="shared" ref="T234:T239" si="33">S234*H234</f>
        <v>0</v>
      </c>
      <c r="U234" s="34"/>
      <c r="V234" s="34"/>
      <c r="W234" s="34"/>
      <c r="X234" s="34"/>
      <c r="Y234" s="34"/>
      <c r="Z234" s="34"/>
      <c r="AA234" s="34"/>
      <c r="AB234" s="34"/>
      <c r="AC234" s="34"/>
      <c r="AD234" s="34"/>
      <c r="AE234" s="34"/>
      <c r="AR234" s="199" t="s">
        <v>169</v>
      </c>
      <c r="AT234" s="199" t="s">
        <v>165</v>
      </c>
      <c r="AU234" s="199" t="s">
        <v>86</v>
      </c>
      <c r="AY234" s="17" t="s">
        <v>163</v>
      </c>
      <c r="BE234" s="200">
        <f t="shared" ref="BE234:BE239" si="34">IF(N234="základní",J234,0)</f>
        <v>0</v>
      </c>
      <c r="BF234" s="200">
        <f t="shared" ref="BF234:BF239" si="35">IF(N234="snížená",J234,0)</f>
        <v>0</v>
      </c>
      <c r="BG234" s="200">
        <f t="shared" ref="BG234:BG239" si="36">IF(N234="zákl. přenesená",J234,0)</f>
        <v>0</v>
      </c>
      <c r="BH234" s="200">
        <f t="shared" ref="BH234:BH239" si="37">IF(N234="sníž. přenesená",J234,0)</f>
        <v>0</v>
      </c>
      <c r="BI234" s="200">
        <f t="shared" ref="BI234:BI239" si="38">IF(N234="nulová",J234,0)</f>
        <v>0</v>
      </c>
      <c r="BJ234" s="17" t="s">
        <v>86</v>
      </c>
      <c r="BK234" s="200">
        <f t="shared" ref="BK234:BK239" si="39">ROUND(I234*H234,2)</f>
        <v>0</v>
      </c>
      <c r="BL234" s="17" t="s">
        <v>169</v>
      </c>
      <c r="BM234" s="199" t="s">
        <v>2182</v>
      </c>
    </row>
    <row r="235" spans="1:65" s="2" customFormat="1" ht="16.5" customHeight="1">
      <c r="A235" s="34"/>
      <c r="B235" s="35"/>
      <c r="C235" s="187" t="s">
        <v>451</v>
      </c>
      <c r="D235" s="187" t="s">
        <v>165</v>
      </c>
      <c r="E235" s="188" t="s">
        <v>2131</v>
      </c>
      <c r="F235" s="189" t="s">
        <v>2132</v>
      </c>
      <c r="G235" s="190" t="s">
        <v>822</v>
      </c>
      <c r="H235" s="191">
        <v>516</v>
      </c>
      <c r="I235" s="192"/>
      <c r="J235" s="193">
        <f t="shared" si="30"/>
        <v>0</v>
      </c>
      <c r="K235" s="194"/>
      <c r="L235" s="39"/>
      <c r="M235" s="195" t="s">
        <v>1</v>
      </c>
      <c r="N235" s="196" t="s">
        <v>43</v>
      </c>
      <c r="O235" s="71"/>
      <c r="P235" s="197">
        <f t="shared" si="31"/>
        <v>0</v>
      </c>
      <c r="Q235" s="197">
        <v>0</v>
      </c>
      <c r="R235" s="197">
        <f t="shared" si="32"/>
        <v>0</v>
      </c>
      <c r="S235" s="197">
        <v>0</v>
      </c>
      <c r="T235" s="198">
        <f t="shared" si="33"/>
        <v>0</v>
      </c>
      <c r="U235" s="34"/>
      <c r="V235" s="34"/>
      <c r="W235" s="34"/>
      <c r="X235" s="34"/>
      <c r="Y235" s="34"/>
      <c r="Z235" s="34"/>
      <c r="AA235" s="34"/>
      <c r="AB235" s="34"/>
      <c r="AC235" s="34"/>
      <c r="AD235" s="34"/>
      <c r="AE235" s="34"/>
      <c r="AR235" s="199" t="s">
        <v>169</v>
      </c>
      <c r="AT235" s="199" t="s">
        <v>165</v>
      </c>
      <c r="AU235" s="199" t="s">
        <v>86</v>
      </c>
      <c r="AY235" s="17" t="s">
        <v>163</v>
      </c>
      <c r="BE235" s="200">
        <f t="shared" si="34"/>
        <v>0</v>
      </c>
      <c r="BF235" s="200">
        <f t="shared" si="35"/>
        <v>0</v>
      </c>
      <c r="BG235" s="200">
        <f t="shared" si="36"/>
        <v>0</v>
      </c>
      <c r="BH235" s="200">
        <f t="shared" si="37"/>
        <v>0</v>
      </c>
      <c r="BI235" s="200">
        <f t="shared" si="38"/>
        <v>0</v>
      </c>
      <c r="BJ235" s="17" t="s">
        <v>86</v>
      </c>
      <c r="BK235" s="200">
        <f t="shared" si="39"/>
        <v>0</v>
      </c>
      <c r="BL235" s="17" t="s">
        <v>169</v>
      </c>
      <c r="BM235" s="199" t="s">
        <v>2183</v>
      </c>
    </row>
    <row r="236" spans="1:65" s="2" customFormat="1" ht="16.5" customHeight="1">
      <c r="A236" s="34"/>
      <c r="B236" s="35"/>
      <c r="C236" s="187" t="s">
        <v>455</v>
      </c>
      <c r="D236" s="187" t="s">
        <v>165</v>
      </c>
      <c r="E236" s="188" t="s">
        <v>2134</v>
      </c>
      <c r="F236" s="189" t="s">
        <v>2135</v>
      </c>
      <c r="G236" s="190" t="s">
        <v>822</v>
      </c>
      <c r="H236" s="191">
        <v>516</v>
      </c>
      <c r="I236" s="192"/>
      <c r="J236" s="193">
        <f t="shared" si="30"/>
        <v>0</v>
      </c>
      <c r="K236" s="194"/>
      <c r="L236" s="39"/>
      <c r="M236" s="195" t="s">
        <v>1</v>
      </c>
      <c r="N236" s="196" t="s">
        <v>43</v>
      </c>
      <c r="O236" s="71"/>
      <c r="P236" s="197">
        <f t="shared" si="31"/>
        <v>0</v>
      </c>
      <c r="Q236" s="197">
        <v>0</v>
      </c>
      <c r="R236" s="197">
        <f t="shared" si="32"/>
        <v>0</v>
      </c>
      <c r="S236" s="197">
        <v>0</v>
      </c>
      <c r="T236" s="198">
        <f t="shared" si="33"/>
        <v>0</v>
      </c>
      <c r="U236" s="34"/>
      <c r="V236" s="34"/>
      <c r="W236" s="34"/>
      <c r="X236" s="34"/>
      <c r="Y236" s="34"/>
      <c r="Z236" s="34"/>
      <c r="AA236" s="34"/>
      <c r="AB236" s="34"/>
      <c r="AC236" s="34"/>
      <c r="AD236" s="34"/>
      <c r="AE236" s="34"/>
      <c r="AR236" s="199" t="s">
        <v>169</v>
      </c>
      <c r="AT236" s="199" t="s">
        <v>165</v>
      </c>
      <c r="AU236" s="199" t="s">
        <v>86</v>
      </c>
      <c r="AY236" s="17" t="s">
        <v>163</v>
      </c>
      <c r="BE236" s="200">
        <f t="shared" si="34"/>
        <v>0</v>
      </c>
      <c r="BF236" s="200">
        <f t="shared" si="35"/>
        <v>0</v>
      </c>
      <c r="BG236" s="200">
        <f t="shared" si="36"/>
        <v>0</v>
      </c>
      <c r="BH236" s="200">
        <f t="shared" si="37"/>
        <v>0</v>
      </c>
      <c r="BI236" s="200">
        <f t="shared" si="38"/>
        <v>0</v>
      </c>
      <c r="BJ236" s="17" t="s">
        <v>86</v>
      </c>
      <c r="BK236" s="200">
        <f t="shared" si="39"/>
        <v>0</v>
      </c>
      <c r="BL236" s="17" t="s">
        <v>169</v>
      </c>
      <c r="BM236" s="199" t="s">
        <v>2184</v>
      </c>
    </row>
    <row r="237" spans="1:65" s="2" customFormat="1" ht="16.5" customHeight="1">
      <c r="A237" s="34"/>
      <c r="B237" s="35"/>
      <c r="C237" s="187" t="s">
        <v>459</v>
      </c>
      <c r="D237" s="187" t="s">
        <v>165</v>
      </c>
      <c r="E237" s="188" t="s">
        <v>2137</v>
      </c>
      <c r="F237" s="189" t="s">
        <v>2138</v>
      </c>
      <c r="G237" s="190" t="s">
        <v>822</v>
      </c>
      <c r="H237" s="191">
        <v>516</v>
      </c>
      <c r="I237" s="192"/>
      <c r="J237" s="193">
        <f t="shared" si="30"/>
        <v>0</v>
      </c>
      <c r="K237" s="194"/>
      <c r="L237" s="39"/>
      <c r="M237" s="195" t="s">
        <v>1</v>
      </c>
      <c r="N237" s="196" t="s">
        <v>43</v>
      </c>
      <c r="O237" s="71"/>
      <c r="P237" s="197">
        <f t="shared" si="31"/>
        <v>0</v>
      </c>
      <c r="Q237" s="197">
        <v>0</v>
      </c>
      <c r="R237" s="197">
        <f t="shared" si="32"/>
        <v>0</v>
      </c>
      <c r="S237" s="197">
        <v>0</v>
      </c>
      <c r="T237" s="198">
        <f t="shared" si="33"/>
        <v>0</v>
      </c>
      <c r="U237" s="34"/>
      <c r="V237" s="34"/>
      <c r="W237" s="34"/>
      <c r="X237" s="34"/>
      <c r="Y237" s="34"/>
      <c r="Z237" s="34"/>
      <c r="AA237" s="34"/>
      <c r="AB237" s="34"/>
      <c r="AC237" s="34"/>
      <c r="AD237" s="34"/>
      <c r="AE237" s="34"/>
      <c r="AR237" s="199" t="s">
        <v>169</v>
      </c>
      <c r="AT237" s="199" t="s">
        <v>165</v>
      </c>
      <c r="AU237" s="199" t="s">
        <v>86</v>
      </c>
      <c r="AY237" s="17" t="s">
        <v>163</v>
      </c>
      <c r="BE237" s="200">
        <f t="shared" si="34"/>
        <v>0</v>
      </c>
      <c r="BF237" s="200">
        <f t="shared" si="35"/>
        <v>0</v>
      </c>
      <c r="BG237" s="200">
        <f t="shared" si="36"/>
        <v>0</v>
      </c>
      <c r="BH237" s="200">
        <f t="shared" si="37"/>
        <v>0</v>
      </c>
      <c r="BI237" s="200">
        <f t="shared" si="38"/>
        <v>0</v>
      </c>
      <c r="BJ237" s="17" t="s">
        <v>86</v>
      </c>
      <c r="BK237" s="200">
        <f t="shared" si="39"/>
        <v>0</v>
      </c>
      <c r="BL237" s="17" t="s">
        <v>169</v>
      </c>
      <c r="BM237" s="199" t="s">
        <v>2185</v>
      </c>
    </row>
    <row r="238" spans="1:65" s="2" customFormat="1" ht="16.5" customHeight="1">
      <c r="A238" s="34"/>
      <c r="B238" s="35"/>
      <c r="C238" s="187" t="s">
        <v>463</v>
      </c>
      <c r="D238" s="187" t="s">
        <v>165</v>
      </c>
      <c r="E238" s="188" t="s">
        <v>2165</v>
      </c>
      <c r="F238" s="189" t="s">
        <v>2166</v>
      </c>
      <c r="G238" s="190" t="s">
        <v>822</v>
      </c>
      <c r="H238" s="191">
        <v>516</v>
      </c>
      <c r="I238" s="192"/>
      <c r="J238" s="193">
        <f t="shared" si="30"/>
        <v>0</v>
      </c>
      <c r="K238" s="194"/>
      <c r="L238" s="39"/>
      <c r="M238" s="195" t="s">
        <v>1</v>
      </c>
      <c r="N238" s="196" t="s">
        <v>43</v>
      </c>
      <c r="O238" s="71"/>
      <c r="P238" s="197">
        <f t="shared" si="31"/>
        <v>0</v>
      </c>
      <c r="Q238" s="197">
        <v>0</v>
      </c>
      <c r="R238" s="197">
        <f t="shared" si="32"/>
        <v>0</v>
      </c>
      <c r="S238" s="197">
        <v>0</v>
      </c>
      <c r="T238" s="198">
        <f t="shared" si="33"/>
        <v>0</v>
      </c>
      <c r="U238" s="34"/>
      <c r="V238" s="34"/>
      <c r="W238" s="34"/>
      <c r="X238" s="34"/>
      <c r="Y238" s="34"/>
      <c r="Z238" s="34"/>
      <c r="AA238" s="34"/>
      <c r="AB238" s="34"/>
      <c r="AC238" s="34"/>
      <c r="AD238" s="34"/>
      <c r="AE238" s="34"/>
      <c r="AR238" s="199" t="s">
        <v>169</v>
      </c>
      <c r="AT238" s="199" t="s">
        <v>165</v>
      </c>
      <c r="AU238" s="199" t="s">
        <v>86</v>
      </c>
      <c r="AY238" s="17" t="s">
        <v>163</v>
      </c>
      <c r="BE238" s="200">
        <f t="shared" si="34"/>
        <v>0</v>
      </c>
      <c r="BF238" s="200">
        <f t="shared" si="35"/>
        <v>0</v>
      </c>
      <c r="BG238" s="200">
        <f t="shared" si="36"/>
        <v>0</v>
      </c>
      <c r="BH238" s="200">
        <f t="shared" si="37"/>
        <v>0</v>
      </c>
      <c r="BI238" s="200">
        <f t="shared" si="38"/>
        <v>0</v>
      </c>
      <c r="BJ238" s="17" t="s">
        <v>86</v>
      </c>
      <c r="BK238" s="200">
        <f t="shared" si="39"/>
        <v>0</v>
      </c>
      <c r="BL238" s="17" t="s">
        <v>169</v>
      </c>
      <c r="BM238" s="199" t="s">
        <v>2186</v>
      </c>
    </row>
    <row r="239" spans="1:65" s="2" customFormat="1" ht="16.5" customHeight="1">
      <c r="A239" s="34"/>
      <c r="B239" s="35"/>
      <c r="C239" s="187" t="s">
        <v>468</v>
      </c>
      <c r="D239" s="187" t="s">
        <v>165</v>
      </c>
      <c r="E239" s="188" t="s">
        <v>2168</v>
      </c>
      <c r="F239" s="189" t="s">
        <v>2169</v>
      </c>
      <c r="G239" s="190" t="s">
        <v>822</v>
      </c>
      <c r="H239" s="191">
        <v>350</v>
      </c>
      <c r="I239" s="192"/>
      <c r="J239" s="193">
        <f t="shared" si="30"/>
        <v>0</v>
      </c>
      <c r="K239" s="194"/>
      <c r="L239" s="39"/>
      <c r="M239" s="195" t="s">
        <v>1</v>
      </c>
      <c r="N239" s="196" t="s">
        <v>43</v>
      </c>
      <c r="O239" s="71"/>
      <c r="P239" s="197">
        <f t="shared" si="31"/>
        <v>0</v>
      </c>
      <c r="Q239" s="197">
        <v>0</v>
      </c>
      <c r="R239" s="197">
        <f t="shared" si="32"/>
        <v>0</v>
      </c>
      <c r="S239" s="197">
        <v>0</v>
      </c>
      <c r="T239" s="198">
        <f t="shared" si="33"/>
        <v>0</v>
      </c>
      <c r="U239" s="34"/>
      <c r="V239" s="34"/>
      <c r="W239" s="34"/>
      <c r="X239" s="34"/>
      <c r="Y239" s="34"/>
      <c r="Z239" s="34"/>
      <c r="AA239" s="34"/>
      <c r="AB239" s="34"/>
      <c r="AC239" s="34"/>
      <c r="AD239" s="34"/>
      <c r="AE239" s="34"/>
      <c r="AR239" s="199" t="s">
        <v>169</v>
      </c>
      <c r="AT239" s="199" t="s">
        <v>165</v>
      </c>
      <c r="AU239" s="199" t="s">
        <v>86</v>
      </c>
      <c r="AY239" s="17" t="s">
        <v>163</v>
      </c>
      <c r="BE239" s="200">
        <f t="shared" si="34"/>
        <v>0</v>
      </c>
      <c r="BF239" s="200">
        <f t="shared" si="35"/>
        <v>0</v>
      </c>
      <c r="BG239" s="200">
        <f t="shared" si="36"/>
        <v>0</v>
      </c>
      <c r="BH239" s="200">
        <f t="shared" si="37"/>
        <v>0</v>
      </c>
      <c r="BI239" s="200">
        <f t="shared" si="38"/>
        <v>0</v>
      </c>
      <c r="BJ239" s="17" t="s">
        <v>86</v>
      </c>
      <c r="BK239" s="200">
        <f t="shared" si="39"/>
        <v>0</v>
      </c>
      <c r="BL239" s="17" t="s">
        <v>169</v>
      </c>
      <c r="BM239" s="199" t="s">
        <v>2187</v>
      </c>
    </row>
    <row r="240" spans="1:65" s="12" customFormat="1" ht="25.9" customHeight="1">
      <c r="B240" s="171"/>
      <c r="C240" s="172"/>
      <c r="D240" s="173" t="s">
        <v>77</v>
      </c>
      <c r="E240" s="174" t="s">
        <v>2188</v>
      </c>
      <c r="F240" s="174" t="s">
        <v>2189</v>
      </c>
      <c r="G240" s="172"/>
      <c r="H240" s="172"/>
      <c r="I240" s="175"/>
      <c r="J240" s="176">
        <f>BK240</f>
        <v>0</v>
      </c>
      <c r="K240" s="172"/>
      <c r="L240" s="177"/>
      <c r="M240" s="178"/>
      <c r="N240" s="179"/>
      <c r="O240" s="179"/>
      <c r="P240" s="180">
        <f>SUM(P241:P246)</f>
        <v>0</v>
      </c>
      <c r="Q240" s="179"/>
      <c r="R240" s="180">
        <f>SUM(R241:R246)</f>
        <v>0</v>
      </c>
      <c r="S240" s="179"/>
      <c r="T240" s="181">
        <f>SUM(T241:T246)</f>
        <v>0</v>
      </c>
      <c r="AR240" s="182" t="s">
        <v>86</v>
      </c>
      <c r="AT240" s="183" t="s">
        <v>77</v>
      </c>
      <c r="AU240" s="183" t="s">
        <v>78</v>
      </c>
      <c r="AY240" s="182" t="s">
        <v>163</v>
      </c>
      <c r="BK240" s="184">
        <f>SUM(BK241:BK246)</f>
        <v>0</v>
      </c>
    </row>
    <row r="241" spans="1:65" s="2" customFormat="1" ht="16.5" customHeight="1">
      <c r="A241" s="34"/>
      <c r="B241" s="35"/>
      <c r="C241" s="187" t="s">
        <v>474</v>
      </c>
      <c r="D241" s="187" t="s">
        <v>165</v>
      </c>
      <c r="E241" s="188" t="s">
        <v>2190</v>
      </c>
      <c r="F241" s="189" t="s">
        <v>2191</v>
      </c>
      <c r="G241" s="190" t="s">
        <v>822</v>
      </c>
      <c r="H241" s="191">
        <v>4</v>
      </c>
      <c r="I241" s="192"/>
      <c r="J241" s="193">
        <f>ROUND(I241*H241,2)</f>
        <v>0</v>
      </c>
      <c r="K241" s="194"/>
      <c r="L241" s="39"/>
      <c r="M241" s="195" t="s">
        <v>1</v>
      </c>
      <c r="N241" s="196" t="s">
        <v>43</v>
      </c>
      <c r="O241" s="71"/>
      <c r="P241" s="197">
        <f>O241*H241</f>
        <v>0</v>
      </c>
      <c r="Q241" s="197">
        <v>0</v>
      </c>
      <c r="R241" s="197">
        <f>Q241*H241</f>
        <v>0</v>
      </c>
      <c r="S241" s="197">
        <v>0</v>
      </c>
      <c r="T241" s="198">
        <f>S241*H241</f>
        <v>0</v>
      </c>
      <c r="U241" s="34"/>
      <c r="V241" s="34"/>
      <c r="W241" s="34"/>
      <c r="X241" s="34"/>
      <c r="Y241" s="34"/>
      <c r="Z241" s="34"/>
      <c r="AA241" s="34"/>
      <c r="AB241" s="34"/>
      <c r="AC241" s="34"/>
      <c r="AD241" s="34"/>
      <c r="AE241" s="34"/>
      <c r="AR241" s="199" t="s">
        <v>169</v>
      </c>
      <c r="AT241" s="199" t="s">
        <v>165</v>
      </c>
      <c r="AU241" s="199" t="s">
        <v>86</v>
      </c>
      <c r="AY241" s="17" t="s">
        <v>163</v>
      </c>
      <c r="BE241" s="200">
        <f>IF(N241="základní",J241,0)</f>
        <v>0</v>
      </c>
      <c r="BF241" s="200">
        <f>IF(N241="snížená",J241,0)</f>
        <v>0</v>
      </c>
      <c r="BG241" s="200">
        <f>IF(N241="zákl. přenesená",J241,0)</f>
        <v>0</v>
      </c>
      <c r="BH241" s="200">
        <f>IF(N241="sníž. přenesená",J241,0)</f>
        <v>0</v>
      </c>
      <c r="BI241" s="200">
        <f>IF(N241="nulová",J241,0)</f>
        <v>0</v>
      </c>
      <c r="BJ241" s="17" t="s">
        <v>86</v>
      </c>
      <c r="BK241" s="200">
        <f>ROUND(I241*H241,2)</f>
        <v>0</v>
      </c>
      <c r="BL241" s="17" t="s">
        <v>169</v>
      </c>
      <c r="BM241" s="199" t="s">
        <v>2192</v>
      </c>
    </row>
    <row r="242" spans="1:65" s="2" customFormat="1" ht="24.2" customHeight="1">
      <c r="A242" s="34"/>
      <c r="B242" s="35"/>
      <c r="C242" s="187" t="s">
        <v>479</v>
      </c>
      <c r="D242" s="187" t="s">
        <v>165</v>
      </c>
      <c r="E242" s="188" t="s">
        <v>2193</v>
      </c>
      <c r="F242" s="189" t="s">
        <v>2194</v>
      </c>
      <c r="G242" s="190" t="s">
        <v>822</v>
      </c>
      <c r="H242" s="191">
        <v>1</v>
      </c>
      <c r="I242" s="192"/>
      <c r="J242" s="193">
        <f>ROUND(I242*H242,2)</f>
        <v>0</v>
      </c>
      <c r="K242" s="194"/>
      <c r="L242" s="39"/>
      <c r="M242" s="195" t="s">
        <v>1</v>
      </c>
      <c r="N242" s="196" t="s">
        <v>43</v>
      </c>
      <c r="O242" s="71"/>
      <c r="P242" s="197">
        <f>O242*H242</f>
        <v>0</v>
      </c>
      <c r="Q242" s="197">
        <v>0</v>
      </c>
      <c r="R242" s="197">
        <f>Q242*H242</f>
        <v>0</v>
      </c>
      <c r="S242" s="197">
        <v>0</v>
      </c>
      <c r="T242" s="198">
        <f>S242*H242</f>
        <v>0</v>
      </c>
      <c r="U242" s="34"/>
      <c r="V242" s="34"/>
      <c r="W242" s="34"/>
      <c r="X242" s="34"/>
      <c r="Y242" s="34"/>
      <c r="Z242" s="34"/>
      <c r="AA242" s="34"/>
      <c r="AB242" s="34"/>
      <c r="AC242" s="34"/>
      <c r="AD242" s="34"/>
      <c r="AE242" s="34"/>
      <c r="AR242" s="199" t="s">
        <v>169</v>
      </c>
      <c r="AT242" s="199" t="s">
        <v>165</v>
      </c>
      <c r="AU242" s="199" t="s">
        <v>86</v>
      </c>
      <c r="AY242" s="17" t="s">
        <v>163</v>
      </c>
      <c r="BE242" s="200">
        <f>IF(N242="základní",J242,0)</f>
        <v>0</v>
      </c>
      <c r="BF242" s="200">
        <f>IF(N242="snížená",J242,0)</f>
        <v>0</v>
      </c>
      <c r="BG242" s="200">
        <f>IF(N242="zákl. přenesená",J242,0)</f>
        <v>0</v>
      </c>
      <c r="BH242" s="200">
        <f>IF(N242="sníž. přenesená",J242,0)</f>
        <v>0</v>
      </c>
      <c r="BI242" s="200">
        <f>IF(N242="nulová",J242,0)</f>
        <v>0</v>
      </c>
      <c r="BJ242" s="17" t="s">
        <v>86</v>
      </c>
      <c r="BK242" s="200">
        <f>ROUND(I242*H242,2)</f>
        <v>0</v>
      </c>
      <c r="BL242" s="17" t="s">
        <v>169</v>
      </c>
      <c r="BM242" s="199" t="s">
        <v>2195</v>
      </c>
    </row>
    <row r="243" spans="1:65" s="13" customFormat="1" ht="11.25">
      <c r="B243" s="201"/>
      <c r="C243" s="202"/>
      <c r="D243" s="203" t="s">
        <v>171</v>
      </c>
      <c r="E243" s="204" t="s">
        <v>1</v>
      </c>
      <c r="F243" s="205" t="s">
        <v>2196</v>
      </c>
      <c r="G243" s="202"/>
      <c r="H243" s="206">
        <v>1</v>
      </c>
      <c r="I243" s="207"/>
      <c r="J243" s="202"/>
      <c r="K243" s="202"/>
      <c r="L243" s="208"/>
      <c r="M243" s="209"/>
      <c r="N243" s="210"/>
      <c r="O243" s="210"/>
      <c r="P243" s="210"/>
      <c r="Q243" s="210"/>
      <c r="R243" s="210"/>
      <c r="S243" s="210"/>
      <c r="T243" s="211"/>
      <c r="AT243" s="212" t="s">
        <v>171</v>
      </c>
      <c r="AU243" s="212" t="s">
        <v>86</v>
      </c>
      <c r="AV243" s="13" t="s">
        <v>88</v>
      </c>
      <c r="AW243" s="13" t="s">
        <v>34</v>
      </c>
      <c r="AX243" s="13" t="s">
        <v>78</v>
      </c>
      <c r="AY243" s="212" t="s">
        <v>163</v>
      </c>
    </row>
    <row r="244" spans="1:65" s="13" customFormat="1" ht="22.5">
      <c r="B244" s="201"/>
      <c r="C244" s="202"/>
      <c r="D244" s="203" t="s">
        <v>171</v>
      </c>
      <c r="E244" s="204" t="s">
        <v>1</v>
      </c>
      <c r="F244" s="205" t="s">
        <v>2197</v>
      </c>
      <c r="G244" s="202"/>
      <c r="H244" s="206">
        <v>0</v>
      </c>
      <c r="I244" s="207"/>
      <c r="J244" s="202"/>
      <c r="K244" s="202"/>
      <c r="L244" s="208"/>
      <c r="M244" s="209"/>
      <c r="N244" s="210"/>
      <c r="O244" s="210"/>
      <c r="P244" s="210"/>
      <c r="Q244" s="210"/>
      <c r="R244" s="210"/>
      <c r="S244" s="210"/>
      <c r="T244" s="211"/>
      <c r="AT244" s="212" t="s">
        <v>171</v>
      </c>
      <c r="AU244" s="212" t="s">
        <v>86</v>
      </c>
      <c r="AV244" s="13" t="s">
        <v>88</v>
      </c>
      <c r="AW244" s="13" t="s">
        <v>34</v>
      </c>
      <c r="AX244" s="13" t="s">
        <v>78</v>
      </c>
      <c r="AY244" s="212" t="s">
        <v>163</v>
      </c>
    </row>
    <row r="245" spans="1:65" s="14" customFormat="1" ht="11.25">
      <c r="B245" s="228"/>
      <c r="C245" s="229"/>
      <c r="D245" s="203" t="s">
        <v>171</v>
      </c>
      <c r="E245" s="230" t="s">
        <v>1</v>
      </c>
      <c r="F245" s="231" t="s">
        <v>209</v>
      </c>
      <c r="G245" s="229"/>
      <c r="H245" s="232">
        <v>1</v>
      </c>
      <c r="I245" s="233"/>
      <c r="J245" s="229"/>
      <c r="K245" s="229"/>
      <c r="L245" s="234"/>
      <c r="M245" s="235"/>
      <c r="N245" s="236"/>
      <c r="O245" s="236"/>
      <c r="P245" s="236"/>
      <c r="Q245" s="236"/>
      <c r="R245" s="236"/>
      <c r="S245" s="236"/>
      <c r="T245" s="237"/>
      <c r="AT245" s="238" t="s">
        <v>171</v>
      </c>
      <c r="AU245" s="238" t="s">
        <v>86</v>
      </c>
      <c r="AV245" s="14" t="s">
        <v>169</v>
      </c>
      <c r="AW245" s="14" t="s">
        <v>34</v>
      </c>
      <c r="AX245" s="14" t="s">
        <v>86</v>
      </c>
      <c r="AY245" s="238" t="s">
        <v>163</v>
      </c>
    </row>
    <row r="246" spans="1:65" s="2" customFormat="1" ht="16.5" customHeight="1">
      <c r="A246" s="34"/>
      <c r="B246" s="35"/>
      <c r="C246" s="187" t="s">
        <v>483</v>
      </c>
      <c r="D246" s="187" t="s">
        <v>165</v>
      </c>
      <c r="E246" s="188" t="s">
        <v>2198</v>
      </c>
      <c r="F246" s="189" t="s">
        <v>2199</v>
      </c>
      <c r="G246" s="190" t="s">
        <v>822</v>
      </c>
      <c r="H246" s="191">
        <v>1</v>
      </c>
      <c r="I246" s="192"/>
      <c r="J246" s="193">
        <f>ROUND(I246*H246,2)</f>
        <v>0</v>
      </c>
      <c r="K246" s="194"/>
      <c r="L246" s="39"/>
      <c r="M246" s="195" t="s">
        <v>1</v>
      </c>
      <c r="N246" s="196" t="s">
        <v>43</v>
      </c>
      <c r="O246" s="71"/>
      <c r="P246" s="197">
        <f>O246*H246</f>
        <v>0</v>
      </c>
      <c r="Q246" s="197">
        <v>0</v>
      </c>
      <c r="R246" s="197">
        <f>Q246*H246</f>
        <v>0</v>
      </c>
      <c r="S246" s="197">
        <v>0</v>
      </c>
      <c r="T246" s="198">
        <f>S246*H246</f>
        <v>0</v>
      </c>
      <c r="U246" s="34"/>
      <c r="V246" s="34"/>
      <c r="W246" s="34"/>
      <c r="X246" s="34"/>
      <c r="Y246" s="34"/>
      <c r="Z246" s="34"/>
      <c r="AA246" s="34"/>
      <c r="AB246" s="34"/>
      <c r="AC246" s="34"/>
      <c r="AD246" s="34"/>
      <c r="AE246" s="34"/>
      <c r="AR246" s="199" t="s">
        <v>169</v>
      </c>
      <c r="AT246" s="199" t="s">
        <v>165</v>
      </c>
      <c r="AU246" s="199" t="s">
        <v>86</v>
      </c>
      <c r="AY246" s="17" t="s">
        <v>163</v>
      </c>
      <c r="BE246" s="200">
        <f>IF(N246="základní",J246,0)</f>
        <v>0</v>
      </c>
      <c r="BF246" s="200">
        <f>IF(N246="snížená",J246,0)</f>
        <v>0</v>
      </c>
      <c r="BG246" s="200">
        <f>IF(N246="zákl. přenesená",J246,0)</f>
        <v>0</v>
      </c>
      <c r="BH246" s="200">
        <f>IF(N246="sníž. přenesená",J246,0)</f>
        <v>0</v>
      </c>
      <c r="BI246" s="200">
        <f>IF(N246="nulová",J246,0)</f>
        <v>0</v>
      </c>
      <c r="BJ246" s="17" t="s">
        <v>86</v>
      </c>
      <c r="BK246" s="200">
        <f>ROUND(I246*H246,2)</f>
        <v>0</v>
      </c>
      <c r="BL246" s="17" t="s">
        <v>169</v>
      </c>
      <c r="BM246" s="199" t="s">
        <v>2200</v>
      </c>
    </row>
    <row r="247" spans="1:65" s="12" customFormat="1" ht="25.9" customHeight="1">
      <c r="B247" s="171"/>
      <c r="C247" s="172"/>
      <c r="D247" s="173" t="s">
        <v>77</v>
      </c>
      <c r="E247" s="174" t="s">
        <v>2201</v>
      </c>
      <c r="F247" s="174" t="s">
        <v>2202</v>
      </c>
      <c r="G247" s="172"/>
      <c r="H247" s="172"/>
      <c r="I247" s="175"/>
      <c r="J247" s="176">
        <f>BK247</f>
        <v>0</v>
      </c>
      <c r="K247" s="172"/>
      <c r="L247" s="177"/>
      <c r="M247" s="178"/>
      <c r="N247" s="179"/>
      <c r="O247" s="179"/>
      <c r="P247" s="180">
        <f>SUM(P248:P250)</f>
        <v>0</v>
      </c>
      <c r="Q247" s="179"/>
      <c r="R247" s="180">
        <f>SUM(R248:R250)</f>
        <v>0</v>
      </c>
      <c r="S247" s="179"/>
      <c r="T247" s="181">
        <f>SUM(T248:T250)</f>
        <v>0</v>
      </c>
      <c r="AR247" s="182" t="s">
        <v>86</v>
      </c>
      <c r="AT247" s="183" t="s">
        <v>77</v>
      </c>
      <c r="AU247" s="183" t="s">
        <v>78</v>
      </c>
      <c r="AY247" s="182" t="s">
        <v>163</v>
      </c>
      <c r="BK247" s="184">
        <f>SUM(BK248:BK250)</f>
        <v>0</v>
      </c>
    </row>
    <row r="248" spans="1:65" s="2" customFormat="1" ht="37.9" customHeight="1">
      <c r="A248" s="34"/>
      <c r="B248" s="35"/>
      <c r="C248" s="187" t="s">
        <v>488</v>
      </c>
      <c r="D248" s="187" t="s">
        <v>165</v>
      </c>
      <c r="E248" s="188" t="s">
        <v>2203</v>
      </c>
      <c r="F248" s="189" t="s">
        <v>2204</v>
      </c>
      <c r="G248" s="190" t="s">
        <v>259</v>
      </c>
      <c r="H248" s="191">
        <v>95</v>
      </c>
      <c r="I248" s="192"/>
      <c r="J248" s="193">
        <f>ROUND(I248*H248,2)</f>
        <v>0</v>
      </c>
      <c r="K248" s="194"/>
      <c r="L248" s="39"/>
      <c r="M248" s="195" t="s">
        <v>1</v>
      </c>
      <c r="N248" s="196" t="s">
        <v>43</v>
      </c>
      <c r="O248" s="71"/>
      <c r="P248" s="197">
        <f>O248*H248</f>
        <v>0</v>
      </c>
      <c r="Q248" s="197">
        <v>0</v>
      </c>
      <c r="R248" s="197">
        <f>Q248*H248</f>
        <v>0</v>
      </c>
      <c r="S248" s="197">
        <v>0</v>
      </c>
      <c r="T248" s="198">
        <f>S248*H248</f>
        <v>0</v>
      </c>
      <c r="U248" s="34"/>
      <c r="V248" s="34"/>
      <c r="W248" s="34"/>
      <c r="X248" s="34"/>
      <c r="Y248" s="34"/>
      <c r="Z248" s="34"/>
      <c r="AA248" s="34"/>
      <c r="AB248" s="34"/>
      <c r="AC248" s="34"/>
      <c r="AD248" s="34"/>
      <c r="AE248" s="34"/>
      <c r="AR248" s="199" t="s">
        <v>169</v>
      </c>
      <c r="AT248" s="199" t="s">
        <v>165</v>
      </c>
      <c r="AU248" s="199" t="s">
        <v>86</v>
      </c>
      <c r="AY248" s="17" t="s">
        <v>163</v>
      </c>
      <c r="BE248" s="200">
        <f>IF(N248="základní",J248,0)</f>
        <v>0</v>
      </c>
      <c r="BF248" s="200">
        <f>IF(N248="snížená",J248,0)</f>
        <v>0</v>
      </c>
      <c r="BG248" s="200">
        <f>IF(N248="zákl. přenesená",J248,0)</f>
        <v>0</v>
      </c>
      <c r="BH248" s="200">
        <f>IF(N248="sníž. přenesená",J248,0)</f>
        <v>0</v>
      </c>
      <c r="BI248" s="200">
        <f>IF(N248="nulová",J248,0)</f>
        <v>0</v>
      </c>
      <c r="BJ248" s="17" t="s">
        <v>86</v>
      </c>
      <c r="BK248" s="200">
        <f>ROUND(I248*H248,2)</f>
        <v>0</v>
      </c>
      <c r="BL248" s="17" t="s">
        <v>169</v>
      </c>
      <c r="BM248" s="199" t="s">
        <v>2205</v>
      </c>
    </row>
    <row r="249" spans="1:65" s="2" customFormat="1" ht="107.25">
      <c r="A249" s="34"/>
      <c r="B249" s="35"/>
      <c r="C249" s="36"/>
      <c r="D249" s="203" t="s">
        <v>191</v>
      </c>
      <c r="E249" s="36"/>
      <c r="F249" s="224" t="s">
        <v>2206</v>
      </c>
      <c r="G249" s="36"/>
      <c r="H249" s="36"/>
      <c r="I249" s="225"/>
      <c r="J249" s="36"/>
      <c r="K249" s="36"/>
      <c r="L249" s="39"/>
      <c r="M249" s="226"/>
      <c r="N249" s="227"/>
      <c r="O249" s="71"/>
      <c r="P249" s="71"/>
      <c r="Q249" s="71"/>
      <c r="R249" s="71"/>
      <c r="S249" s="71"/>
      <c r="T249" s="72"/>
      <c r="U249" s="34"/>
      <c r="V249" s="34"/>
      <c r="W249" s="34"/>
      <c r="X249" s="34"/>
      <c r="Y249" s="34"/>
      <c r="Z249" s="34"/>
      <c r="AA249" s="34"/>
      <c r="AB249" s="34"/>
      <c r="AC249" s="34"/>
      <c r="AD249" s="34"/>
      <c r="AE249" s="34"/>
      <c r="AT249" s="17" t="s">
        <v>191</v>
      </c>
      <c r="AU249" s="17" t="s">
        <v>86</v>
      </c>
    </row>
    <row r="250" spans="1:65" s="2" customFormat="1" ht="24.2" customHeight="1">
      <c r="A250" s="34"/>
      <c r="B250" s="35"/>
      <c r="C250" s="187" t="s">
        <v>494</v>
      </c>
      <c r="D250" s="187" t="s">
        <v>165</v>
      </c>
      <c r="E250" s="188" t="s">
        <v>2207</v>
      </c>
      <c r="F250" s="189" t="s">
        <v>2208</v>
      </c>
      <c r="G250" s="190" t="s">
        <v>822</v>
      </c>
      <c r="H250" s="191">
        <v>2</v>
      </c>
      <c r="I250" s="192"/>
      <c r="J250" s="193">
        <f>ROUND(I250*H250,2)</f>
        <v>0</v>
      </c>
      <c r="K250" s="194"/>
      <c r="L250" s="39"/>
      <c r="M250" s="195" t="s">
        <v>1</v>
      </c>
      <c r="N250" s="196" t="s">
        <v>43</v>
      </c>
      <c r="O250" s="71"/>
      <c r="P250" s="197">
        <f>O250*H250</f>
        <v>0</v>
      </c>
      <c r="Q250" s="197">
        <v>0</v>
      </c>
      <c r="R250" s="197">
        <f>Q250*H250</f>
        <v>0</v>
      </c>
      <c r="S250" s="197">
        <v>0</v>
      </c>
      <c r="T250" s="198">
        <f>S250*H250</f>
        <v>0</v>
      </c>
      <c r="U250" s="34"/>
      <c r="V250" s="34"/>
      <c r="W250" s="34"/>
      <c r="X250" s="34"/>
      <c r="Y250" s="34"/>
      <c r="Z250" s="34"/>
      <c r="AA250" s="34"/>
      <c r="AB250" s="34"/>
      <c r="AC250" s="34"/>
      <c r="AD250" s="34"/>
      <c r="AE250" s="34"/>
      <c r="AR250" s="199" t="s">
        <v>169</v>
      </c>
      <c r="AT250" s="199" t="s">
        <v>165</v>
      </c>
      <c r="AU250" s="199" t="s">
        <v>86</v>
      </c>
      <c r="AY250" s="17" t="s">
        <v>163</v>
      </c>
      <c r="BE250" s="200">
        <f>IF(N250="základní",J250,0)</f>
        <v>0</v>
      </c>
      <c r="BF250" s="200">
        <f>IF(N250="snížená",J250,0)</f>
        <v>0</v>
      </c>
      <c r="BG250" s="200">
        <f>IF(N250="zákl. přenesená",J250,0)</f>
        <v>0</v>
      </c>
      <c r="BH250" s="200">
        <f>IF(N250="sníž. přenesená",J250,0)</f>
        <v>0</v>
      </c>
      <c r="BI250" s="200">
        <f>IF(N250="nulová",J250,0)</f>
        <v>0</v>
      </c>
      <c r="BJ250" s="17" t="s">
        <v>86</v>
      </c>
      <c r="BK250" s="200">
        <f>ROUND(I250*H250,2)</f>
        <v>0</v>
      </c>
      <c r="BL250" s="17" t="s">
        <v>169</v>
      </c>
      <c r="BM250" s="199" t="s">
        <v>2209</v>
      </c>
    </row>
    <row r="251" spans="1:65" s="12" customFormat="1" ht="25.9" customHeight="1">
      <c r="B251" s="171"/>
      <c r="C251" s="172"/>
      <c r="D251" s="173" t="s">
        <v>77</v>
      </c>
      <c r="E251" s="174" t="s">
        <v>2210</v>
      </c>
      <c r="F251" s="174" t="s">
        <v>2118</v>
      </c>
      <c r="G251" s="172"/>
      <c r="H251" s="172"/>
      <c r="I251" s="175"/>
      <c r="J251" s="176">
        <f>BK251</f>
        <v>0</v>
      </c>
      <c r="K251" s="172"/>
      <c r="L251" s="177"/>
      <c r="M251" s="178"/>
      <c r="N251" s="179"/>
      <c r="O251" s="179"/>
      <c r="P251" s="180">
        <f>SUM(P252:P253)</f>
        <v>0</v>
      </c>
      <c r="Q251" s="179"/>
      <c r="R251" s="180">
        <f>SUM(R252:R253)</f>
        <v>0</v>
      </c>
      <c r="S251" s="179"/>
      <c r="T251" s="181">
        <f>SUM(T252:T253)</f>
        <v>0</v>
      </c>
      <c r="AR251" s="182" t="s">
        <v>169</v>
      </c>
      <c r="AT251" s="183" t="s">
        <v>77</v>
      </c>
      <c r="AU251" s="183" t="s">
        <v>78</v>
      </c>
      <c r="AY251" s="182" t="s">
        <v>163</v>
      </c>
      <c r="BK251" s="184">
        <f>SUM(BK252:BK253)</f>
        <v>0</v>
      </c>
    </row>
    <row r="252" spans="1:65" s="2" customFormat="1" ht="49.15" customHeight="1">
      <c r="A252" s="34"/>
      <c r="B252" s="35"/>
      <c r="C252" s="187" t="s">
        <v>498</v>
      </c>
      <c r="D252" s="187" t="s">
        <v>165</v>
      </c>
      <c r="E252" s="188" t="s">
        <v>2211</v>
      </c>
      <c r="F252" s="189" t="s">
        <v>2212</v>
      </c>
      <c r="G252" s="190" t="s">
        <v>397</v>
      </c>
      <c r="H252" s="191">
        <v>1</v>
      </c>
      <c r="I252" s="192"/>
      <c r="J252" s="193">
        <f>ROUND(I252*H252,2)</f>
        <v>0</v>
      </c>
      <c r="K252" s="194"/>
      <c r="L252" s="39"/>
      <c r="M252" s="195" t="s">
        <v>1</v>
      </c>
      <c r="N252" s="196" t="s">
        <v>43</v>
      </c>
      <c r="O252" s="71"/>
      <c r="P252" s="197">
        <f>O252*H252</f>
        <v>0</v>
      </c>
      <c r="Q252" s="197">
        <v>0</v>
      </c>
      <c r="R252" s="197">
        <f>Q252*H252</f>
        <v>0</v>
      </c>
      <c r="S252" s="197">
        <v>0</v>
      </c>
      <c r="T252" s="198">
        <f>S252*H252</f>
        <v>0</v>
      </c>
      <c r="U252" s="34"/>
      <c r="V252" s="34"/>
      <c r="W252" s="34"/>
      <c r="X252" s="34"/>
      <c r="Y252" s="34"/>
      <c r="Z252" s="34"/>
      <c r="AA252" s="34"/>
      <c r="AB252" s="34"/>
      <c r="AC252" s="34"/>
      <c r="AD252" s="34"/>
      <c r="AE252" s="34"/>
      <c r="AR252" s="199" t="s">
        <v>169</v>
      </c>
      <c r="AT252" s="199" t="s">
        <v>165</v>
      </c>
      <c r="AU252" s="199" t="s">
        <v>86</v>
      </c>
      <c r="AY252" s="17" t="s">
        <v>163</v>
      </c>
      <c r="BE252" s="200">
        <f>IF(N252="základní",J252,0)</f>
        <v>0</v>
      </c>
      <c r="BF252" s="200">
        <f>IF(N252="snížená",J252,0)</f>
        <v>0</v>
      </c>
      <c r="BG252" s="200">
        <f>IF(N252="zákl. přenesená",J252,0)</f>
        <v>0</v>
      </c>
      <c r="BH252" s="200">
        <f>IF(N252="sníž. přenesená",J252,0)</f>
        <v>0</v>
      </c>
      <c r="BI252" s="200">
        <f>IF(N252="nulová",J252,0)</f>
        <v>0</v>
      </c>
      <c r="BJ252" s="17" t="s">
        <v>86</v>
      </c>
      <c r="BK252" s="200">
        <f>ROUND(I252*H252,2)</f>
        <v>0</v>
      </c>
      <c r="BL252" s="17" t="s">
        <v>169</v>
      </c>
      <c r="BM252" s="199" t="s">
        <v>2213</v>
      </c>
    </row>
    <row r="253" spans="1:65" s="2" customFormat="1" ht="29.25">
      <c r="A253" s="34"/>
      <c r="B253" s="35"/>
      <c r="C253" s="36"/>
      <c r="D253" s="203" t="s">
        <v>191</v>
      </c>
      <c r="E253" s="36"/>
      <c r="F253" s="224" t="s">
        <v>2214</v>
      </c>
      <c r="G253" s="36"/>
      <c r="H253" s="36"/>
      <c r="I253" s="225"/>
      <c r="J253" s="36"/>
      <c r="K253" s="36"/>
      <c r="L253" s="39"/>
      <c r="M253" s="256"/>
      <c r="N253" s="257"/>
      <c r="O253" s="242"/>
      <c r="P253" s="242"/>
      <c r="Q253" s="242"/>
      <c r="R253" s="242"/>
      <c r="S253" s="242"/>
      <c r="T253" s="258"/>
      <c r="U253" s="34"/>
      <c r="V253" s="34"/>
      <c r="W253" s="34"/>
      <c r="X253" s="34"/>
      <c r="Y253" s="34"/>
      <c r="Z253" s="34"/>
      <c r="AA253" s="34"/>
      <c r="AB253" s="34"/>
      <c r="AC253" s="34"/>
      <c r="AD253" s="34"/>
      <c r="AE253" s="34"/>
      <c r="AT253" s="17" t="s">
        <v>191</v>
      </c>
      <c r="AU253" s="17" t="s">
        <v>86</v>
      </c>
    </row>
    <row r="254" spans="1:65" s="2" customFormat="1" ht="6.95" customHeight="1">
      <c r="A254" s="34"/>
      <c r="B254" s="54"/>
      <c r="C254" s="55"/>
      <c r="D254" s="55"/>
      <c r="E254" s="55"/>
      <c r="F254" s="55"/>
      <c r="G254" s="55"/>
      <c r="H254" s="55"/>
      <c r="I254" s="55"/>
      <c r="J254" s="55"/>
      <c r="K254" s="55"/>
      <c r="L254" s="39"/>
      <c r="M254" s="34"/>
      <c r="O254" s="34"/>
      <c r="P254" s="34"/>
      <c r="Q254" s="34"/>
      <c r="R254" s="34"/>
      <c r="S254" s="34"/>
      <c r="T254" s="34"/>
      <c r="U254" s="34"/>
      <c r="V254" s="34"/>
      <c r="W254" s="34"/>
      <c r="X254" s="34"/>
      <c r="Y254" s="34"/>
      <c r="Z254" s="34"/>
      <c r="AA254" s="34"/>
      <c r="AB254" s="34"/>
      <c r="AC254" s="34"/>
      <c r="AD254" s="34"/>
      <c r="AE254" s="34"/>
    </row>
  </sheetData>
  <sheetProtection algorithmName="SHA-512" hashValue="O7zVHfdbP0rbL/iZfopUWo8VFhG6Y1YwRQ1s3bVjOc10NrkkFRvPYPQv/Rr462wzq/5Jfa9xdQd9Go+uO7QLyQ==" saltValue="ZVN1oWLXuIyG5/xX9/3YI0NXsSiUT87eamJG2rOS43Ckq6bcukxoSVTQNgYENsKPKad+4JVrNC4qpj/khTMW6Q==" spinCount="100000" sheet="1" objects="1" scenarios="1" formatColumns="0" formatRows="0" autoFilter="0"/>
  <autoFilter ref="C120:K253"/>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6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106</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2215</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2216</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zakázky'!AN10="","",'Rekapitulace zakázky'!AN10)</f>
        <v>70994234</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zakázky'!E11="","",'Rekapitulace zakázky'!E11)</f>
        <v>Správa železnic, státní organizace</v>
      </c>
      <c r="F15" s="34"/>
      <c r="G15" s="34"/>
      <c r="H15" s="34"/>
      <c r="I15" s="112" t="s">
        <v>28</v>
      </c>
      <c r="J15" s="113" t="str">
        <f>IF('Rekapitulace zakázky'!AN11="","",'Rekapitulace zakázky'!AN11)</f>
        <v>CZ70994234</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2217</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ROUND(J177,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ROUND((SUM(BE177:BE364)),  2)</f>
        <v>0</v>
      </c>
      <c r="G33" s="34"/>
      <c r="H33" s="34"/>
      <c r="I33" s="124">
        <v>0.21</v>
      </c>
      <c r="J33" s="123">
        <f>ROUND(((SUM(BE177:BE364))*I33),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ROUND((SUM(BF177:BF364)),  2)</f>
        <v>0</v>
      </c>
      <c r="G34" s="34"/>
      <c r="H34" s="34"/>
      <c r="I34" s="124">
        <v>0.15</v>
      </c>
      <c r="J34" s="123">
        <f>ROUND(((SUM(BF177:BF364))*I34),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ROUND((SUM(BG177:BG364)),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ROUND((SUM(BH177:BH364)),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ROUND((SUM(BI177:BI364)),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007 - Silnoproudé rozvody (SEE)</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Praha Vršovice st. 6</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ZAMEX Kralupy</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J177</f>
        <v>0</v>
      </c>
      <c r="K96" s="36"/>
      <c r="L96" s="51"/>
      <c r="S96" s="34"/>
      <c r="T96" s="34"/>
      <c r="U96" s="34"/>
      <c r="V96" s="34"/>
      <c r="W96" s="34"/>
      <c r="X96" s="34"/>
      <c r="Y96" s="34"/>
      <c r="Z96" s="34"/>
      <c r="AA96" s="34"/>
      <c r="AB96" s="34"/>
      <c r="AC96" s="34"/>
      <c r="AD96" s="34"/>
      <c r="AE96" s="34"/>
      <c r="AU96" s="17" t="s">
        <v>120</v>
      </c>
    </row>
    <row r="97" spans="2:12" s="9" customFormat="1" ht="24.95" customHeight="1">
      <c r="B97" s="147"/>
      <c r="C97" s="148"/>
      <c r="D97" s="149" t="s">
        <v>2218</v>
      </c>
      <c r="E97" s="150"/>
      <c r="F97" s="150"/>
      <c r="G97" s="150"/>
      <c r="H97" s="150"/>
      <c r="I97" s="150"/>
      <c r="J97" s="151">
        <f>J178</f>
        <v>0</v>
      </c>
      <c r="K97" s="148"/>
      <c r="L97" s="152"/>
    </row>
    <row r="98" spans="2:12" s="10" customFormat="1" ht="19.899999999999999" customHeight="1">
      <c r="B98" s="153"/>
      <c r="C98" s="154"/>
      <c r="D98" s="155" t="s">
        <v>2219</v>
      </c>
      <c r="E98" s="156"/>
      <c r="F98" s="156"/>
      <c r="G98" s="156"/>
      <c r="H98" s="156"/>
      <c r="I98" s="156"/>
      <c r="J98" s="157">
        <f>J179</f>
        <v>0</v>
      </c>
      <c r="K98" s="154"/>
      <c r="L98" s="158"/>
    </row>
    <row r="99" spans="2:12" s="10" customFormat="1" ht="19.899999999999999" customHeight="1">
      <c r="B99" s="153"/>
      <c r="C99" s="154"/>
      <c r="D99" s="155" t="s">
        <v>2220</v>
      </c>
      <c r="E99" s="156"/>
      <c r="F99" s="156"/>
      <c r="G99" s="156"/>
      <c r="H99" s="156"/>
      <c r="I99" s="156"/>
      <c r="J99" s="157">
        <f>J181</f>
        <v>0</v>
      </c>
      <c r="K99" s="154"/>
      <c r="L99" s="158"/>
    </row>
    <row r="100" spans="2:12" s="10" customFormat="1" ht="19.899999999999999" customHeight="1">
      <c r="B100" s="153"/>
      <c r="C100" s="154"/>
      <c r="D100" s="155" t="s">
        <v>2221</v>
      </c>
      <c r="E100" s="156"/>
      <c r="F100" s="156"/>
      <c r="G100" s="156"/>
      <c r="H100" s="156"/>
      <c r="I100" s="156"/>
      <c r="J100" s="157">
        <f>J186</f>
        <v>0</v>
      </c>
      <c r="K100" s="154"/>
      <c r="L100" s="158"/>
    </row>
    <row r="101" spans="2:12" s="10" customFormat="1" ht="19.899999999999999" customHeight="1">
      <c r="B101" s="153"/>
      <c r="C101" s="154"/>
      <c r="D101" s="155" t="s">
        <v>2222</v>
      </c>
      <c r="E101" s="156"/>
      <c r="F101" s="156"/>
      <c r="G101" s="156"/>
      <c r="H101" s="156"/>
      <c r="I101" s="156"/>
      <c r="J101" s="157">
        <f>J188</f>
        <v>0</v>
      </c>
      <c r="K101" s="154"/>
      <c r="L101" s="158"/>
    </row>
    <row r="102" spans="2:12" s="10" customFormat="1" ht="19.899999999999999" customHeight="1">
      <c r="B102" s="153"/>
      <c r="C102" s="154"/>
      <c r="D102" s="155" t="s">
        <v>2223</v>
      </c>
      <c r="E102" s="156"/>
      <c r="F102" s="156"/>
      <c r="G102" s="156"/>
      <c r="H102" s="156"/>
      <c r="I102" s="156"/>
      <c r="J102" s="157">
        <f>J194</f>
        <v>0</v>
      </c>
      <c r="K102" s="154"/>
      <c r="L102" s="158"/>
    </row>
    <row r="103" spans="2:12" s="10" customFormat="1" ht="19.899999999999999" customHeight="1">
      <c r="B103" s="153"/>
      <c r="C103" s="154"/>
      <c r="D103" s="155" t="s">
        <v>2224</v>
      </c>
      <c r="E103" s="156"/>
      <c r="F103" s="156"/>
      <c r="G103" s="156"/>
      <c r="H103" s="156"/>
      <c r="I103" s="156"/>
      <c r="J103" s="157">
        <f>J196</f>
        <v>0</v>
      </c>
      <c r="K103" s="154"/>
      <c r="L103" s="158"/>
    </row>
    <row r="104" spans="2:12" s="10" customFormat="1" ht="19.899999999999999" customHeight="1">
      <c r="B104" s="153"/>
      <c r="C104" s="154"/>
      <c r="D104" s="155" t="s">
        <v>2225</v>
      </c>
      <c r="E104" s="156"/>
      <c r="F104" s="156"/>
      <c r="G104" s="156"/>
      <c r="H104" s="156"/>
      <c r="I104" s="156"/>
      <c r="J104" s="157">
        <f>J198</f>
        <v>0</v>
      </c>
      <c r="K104" s="154"/>
      <c r="L104" s="158"/>
    </row>
    <row r="105" spans="2:12" s="9" customFormat="1" ht="24.95" customHeight="1">
      <c r="B105" s="147"/>
      <c r="C105" s="148"/>
      <c r="D105" s="149" t="s">
        <v>2226</v>
      </c>
      <c r="E105" s="150"/>
      <c r="F105" s="150"/>
      <c r="G105" s="150"/>
      <c r="H105" s="150"/>
      <c r="I105" s="150"/>
      <c r="J105" s="151">
        <f>J201</f>
        <v>0</v>
      </c>
      <c r="K105" s="148"/>
      <c r="L105" s="152"/>
    </row>
    <row r="106" spans="2:12" s="10" customFormat="1" ht="19.899999999999999" customHeight="1">
      <c r="B106" s="153"/>
      <c r="C106" s="154"/>
      <c r="D106" s="155" t="s">
        <v>2227</v>
      </c>
      <c r="E106" s="156"/>
      <c r="F106" s="156"/>
      <c r="G106" s="156"/>
      <c r="H106" s="156"/>
      <c r="I106" s="156"/>
      <c r="J106" s="157">
        <f>J202</f>
        <v>0</v>
      </c>
      <c r="K106" s="154"/>
      <c r="L106" s="158"/>
    </row>
    <row r="107" spans="2:12" s="10" customFormat="1" ht="19.899999999999999" customHeight="1">
      <c r="B107" s="153"/>
      <c r="C107" s="154"/>
      <c r="D107" s="155" t="s">
        <v>2228</v>
      </c>
      <c r="E107" s="156"/>
      <c r="F107" s="156"/>
      <c r="G107" s="156"/>
      <c r="H107" s="156"/>
      <c r="I107" s="156"/>
      <c r="J107" s="157">
        <f>J204</f>
        <v>0</v>
      </c>
      <c r="K107" s="154"/>
      <c r="L107" s="158"/>
    </row>
    <row r="108" spans="2:12" s="10" customFormat="1" ht="19.899999999999999" customHeight="1">
      <c r="B108" s="153"/>
      <c r="C108" s="154"/>
      <c r="D108" s="155" t="s">
        <v>2220</v>
      </c>
      <c r="E108" s="156"/>
      <c r="F108" s="156"/>
      <c r="G108" s="156"/>
      <c r="H108" s="156"/>
      <c r="I108" s="156"/>
      <c r="J108" s="157">
        <f>J206</f>
        <v>0</v>
      </c>
      <c r="K108" s="154"/>
      <c r="L108" s="158"/>
    </row>
    <row r="109" spans="2:12" s="10" customFormat="1" ht="19.899999999999999" customHeight="1">
      <c r="B109" s="153"/>
      <c r="C109" s="154"/>
      <c r="D109" s="155" t="s">
        <v>2229</v>
      </c>
      <c r="E109" s="156"/>
      <c r="F109" s="156"/>
      <c r="G109" s="156"/>
      <c r="H109" s="156"/>
      <c r="I109" s="156"/>
      <c r="J109" s="157">
        <f>J208</f>
        <v>0</v>
      </c>
      <c r="K109" s="154"/>
      <c r="L109" s="158"/>
    </row>
    <row r="110" spans="2:12" s="9" customFormat="1" ht="24.95" customHeight="1">
      <c r="B110" s="147"/>
      <c r="C110" s="148"/>
      <c r="D110" s="149" t="s">
        <v>2230</v>
      </c>
      <c r="E110" s="150"/>
      <c r="F110" s="150"/>
      <c r="G110" s="150"/>
      <c r="H110" s="150"/>
      <c r="I110" s="150"/>
      <c r="J110" s="151">
        <f>J212</f>
        <v>0</v>
      </c>
      <c r="K110" s="148"/>
      <c r="L110" s="152"/>
    </row>
    <row r="111" spans="2:12" s="10" customFormat="1" ht="19.899999999999999" customHeight="1">
      <c r="B111" s="153"/>
      <c r="C111" s="154"/>
      <c r="D111" s="155" t="s">
        <v>2227</v>
      </c>
      <c r="E111" s="156"/>
      <c r="F111" s="156"/>
      <c r="G111" s="156"/>
      <c r="H111" s="156"/>
      <c r="I111" s="156"/>
      <c r="J111" s="157">
        <f>J213</f>
        <v>0</v>
      </c>
      <c r="K111" s="154"/>
      <c r="L111" s="158"/>
    </row>
    <row r="112" spans="2:12" s="10" customFormat="1" ht="19.899999999999999" customHeight="1">
      <c r="B112" s="153"/>
      <c r="C112" s="154"/>
      <c r="D112" s="155" t="s">
        <v>2228</v>
      </c>
      <c r="E112" s="156"/>
      <c r="F112" s="156"/>
      <c r="G112" s="156"/>
      <c r="H112" s="156"/>
      <c r="I112" s="156"/>
      <c r="J112" s="157">
        <f>J216</f>
        <v>0</v>
      </c>
      <c r="K112" s="154"/>
      <c r="L112" s="158"/>
    </row>
    <row r="113" spans="2:12" s="10" customFormat="1" ht="19.899999999999999" customHeight="1">
      <c r="B113" s="153"/>
      <c r="C113" s="154"/>
      <c r="D113" s="155" t="s">
        <v>2220</v>
      </c>
      <c r="E113" s="156"/>
      <c r="F113" s="156"/>
      <c r="G113" s="156"/>
      <c r="H113" s="156"/>
      <c r="I113" s="156"/>
      <c r="J113" s="157">
        <f>J218</f>
        <v>0</v>
      </c>
      <c r="K113" s="154"/>
      <c r="L113" s="158"/>
    </row>
    <row r="114" spans="2:12" s="10" customFormat="1" ht="19.899999999999999" customHeight="1">
      <c r="B114" s="153"/>
      <c r="C114" s="154"/>
      <c r="D114" s="155" t="s">
        <v>2229</v>
      </c>
      <c r="E114" s="156"/>
      <c r="F114" s="156"/>
      <c r="G114" s="156"/>
      <c r="H114" s="156"/>
      <c r="I114" s="156"/>
      <c r="J114" s="157">
        <f>J220</f>
        <v>0</v>
      </c>
      <c r="K114" s="154"/>
      <c r="L114" s="158"/>
    </row>
    <row r="115" spans="2:12" s="9" customFormat="1" ht="24.95" customHeight="1">
      <c r="B115" s="147"/>
      <c r="C115" s="148"/>
      <c r="D115" s="149" t="s">
        <v>2231</v>
      </c>
      <c r="E115" s="150"/>
      <c r="F115" s="150"/>
      <c r="G115" s="150"/>
      <c r="H115" s="150"/>
      <c r="I115" s="150"/>
      <c r="J115" s="151">
        <f>J225</f>
        <v>0</v>
      </c>
      <c r="K115" s="148"/>
      <c r="L115" s="152"/>
    </row>
    <row r="116" spans="2:12" s="10" customFormat="1" ht="19.899999999999999" customHeight="1">
      <c r="B116" s="153"/>
      <c r="C116" s="154"/>
      <c r="D116" s="155" t="s">
        <v>2227</v>
      </c>
      <c r="E116" s="156"/>
      <c r="F116" s="156"/>
      <c r="G116" s="156"/>
      <c r="H116" s="156"/>
      <c r="I116" s="156"/>
      <c r="J116" s="157">
        <f>J226</f>
        <v>0</v>
      </c>
      <c r="K116" s="154"/>
      <c r="L116" s="158"/>
    </row>
    <row r="117" spans="2:12" s="10" customFormat="1" ht="19.899999999999999" customHeight="1">
      <c r="B117" s="153"/>
      <c r="C117" s="154"/>
      <c r="D117" s="155" t="s">
        <v>2228</v>
      </c>
      <c r="E117" s="156"/>
      <c r="F117" s="156"/>
      <c r="G117" s="156"/>
      <c r="H117" s="156"/>
      <c r="I117" s="156"/>
      <c r="J117" s="157">
        <f>J229</f>
        <v>0</v>
      </c>
      <c r="K117" s="154"/>
      <c r="L117" s="158"/>
    </row>
    <row r="118" spans="2:12" s="10" customFormat="1" ht="19.899999999999999" customHeight="1">
      <c r="B118" s="153"/>
      <c r="C118" s="154"/>
      <c r="D118" s="155" t="s">
        <v>2220</v>
      </c>
      <c r="E118" s="156"/>
      <c r="F118" s="156"/>
      <c r="G118" s="156"/>
      <c r="H118" s="156"/>
      <c r="I118" s="156"/>
      <c r="J118" s="157">
        <f>J231</f>
        <v>0</v>
      </c>
      <c r="K118" s="154"/>
      <c r="L118" s="158"/>
    </row>
    <row r="119" spans="2:12" s="10" customFormat="1" ht="19.899999999999999" customHeight="1">
      <c r="B119" s="153"/>
      <c r="C119" s="154"/>
      <c r="D119" s="155" t="s">
        <v>2229</v>
      </c>
      <c r="E119" s="156"/>
      <c r="F119" s="156"/>
      <c r="G119" s="156"/>
      <c r="H119" s="156"/>
      <c r="I119" s="156"/>
      <c r="J119" s="157">
        <f>J233</f>
        <v>0</v>
      </c>
      <c r="K119" s="154"/>
      <c r="L119" s="158"/>
    </row>
    <row r="120" spans="2:12" s="9" customFormat="1" ht="24.95" customHeight="1">
      <c r="B120" s="147"/>
      <c r="C120" s="148"/>
      <c r="D120" s="149" t="s">
        <v>2232</v>
      </c>
      <c r="E120" s="150"/>
      <c r="F120" s="150"/>
      <c r="G120" s="150"/>
      <c r="H120" s="150"/>
      <c r="I120" s="150"/>
      <c r="J120" s="151">
        <f>J238</f>
        <v>0</v>
      </c>
      <c r="K120" s="148"/>
      <c r="L120" s="152"/>
    </row>
    <row r="121" spans="2:12" s="10" customFormat="1" ht="19.899999999999999" customHeight="1">
      <c r="B121" s="153"/>
      <c r="C121" s="154"/>
      <c r="D121" s="155" t="s">
        <v>2227</v>
      </c>
      <c r="E121" s="156"/>
      <c r="F121" s="156"/>
      <c r="G121" s="156"/>
      <c r="H121" s="156"/>
      <c r="I121" s="156"/>
      <c r="J121" s="157">
        <f>J239</f>
        <v>0</v>
      </c>
      <c r="K121" s="154"/>
      <c r="L121" s="158"/>
    </row>
    <row r="122" spans="2:12" s="10" customFormat="1" ht="19.899999999999999" customHeight="1">
      <c r="B122" s="153"/>
      <c r="C122" s="154"/>
      <c r="D122" s="155" t="s">
        <v>2228</v>
      </c>
      <c r="E122" s="156"/>
      <c r="F122" s="156"/>
      <c r="G122" s="156"/>
      <c r="H122" s="156"/>
      <c r="I122" s="156"/>
      <c r="J122" s="157">
        <f>J242</f>
        <v>0</v>
      </c>
      <c r="K122" s="154"/>
      <c r="L122" s="158"/>
    </row>
    <row r="123" spans="2:12" s="10" customFormat="1" ht="19.899999999999999" customHeight="1">
      <c r="B123" s="153"/>
      <c r="C123" s="154"/>
      <c r="D123" s="155" t="s">
        <v>2220</v>
      </c>
      <c r="E123" s="156"/>
      <c r="F123" s="156"/>
      <c r="G123" s="156"/>
      <c r="H123" s="156"/>
      <c r="I123" s="156"/>
      <c r="J123" s="157">
        <f>J244</f>
        <v>0</v>
      </c>
      <c r="K123" s="154"/>
      <c r="L123" s="158"/>
    </row>
    <row r="124" spans="2:12" s="10" customFormat="1" ht="19.899999999999999" customHeight="1">
      <c r="B124" s="153"/>
      <c r="C124" s="154"/>
      <c r="D124" s="155" t="s">
        <v>2229</v>
      </c>
      <c r="E124" s="156"/>
      <c r="F124" s="156"/>
      <c r="G124" s="156"/>
      <c r="H124" s="156"/>
      <c r="I124" s="156"/>
      <c r="J124" s="157">
        <f>J246</f>
        <v>0</v>
      </c>
      <c r="K124" s="154"/>
      <c r="L124" s="158"/>
    </row>
    <row r="125" spans="2:12" s="9" customFormat="1" ht="24.95" customHeight="1">
      <c r="B125" s="147"/>
      <c r="C125" s="148"/>
      <c r="D125" s="149" t="s">
        <v>2233</v>
      </c>
      <c r="E125" s="150"/>
      <c r="F125" s="150"/>
      <c r="G125" s="150"/>
      <c r="H125" s="150"/>
      <c r="I125" s="150"/>
      <c r="J125" s="151">
        <f>J250</f>
        <v>0</v>
      </c>
      <c r="K125" s="148"/>
      <c r="L125" s="152"/>
    </row>
    <row r="126" spans="2:12" s="10" customFormat="1" ht="19.899999999999999" customHeight="1">
      <c r="B126" s="153"/>
      <c r="C126" s="154"/>
      <c r="D126" s="155" t="s">
        <v>2227</v>
      </c>
      <c r="E126" s="156"/>
      <c r="F126" s="156"/>
      <c r="G126" s="156"/>
      <c r="H126" s="156"/>
      <c r="I126" s="156"/>
      <c r="J126" s="157">
        <f>J251</f>
        <v>0</v>
      </c>
      <c r="K126" s="154"/>
      <c r="L126" s="158"/>
    </row>
    <row r="127" spans="2:12" s="10" customFormat="1" ht="19.899999999999999" customHeight="1">
      <c r="B127" s="153"/>
      <c r="C127" s="154"/>
      <c r="D127" s="155" t="s">
        <v>2228</v>
      </c>
      <c r="E127" s="156"/>
      <c r="F127" s="156"/>
      <c r="G127" s="156"/>
      <c r="H127" s="156"/>
      <c r="I127" s="156"/>
      <c r="J127" s="157">
        <f>J254</f>
        <v>0</v>
      </c>
      <c r="K127" s="154"/>
      <c r="L127" s="158"/>
    </row>
    <row r="128" spans="2:12" s="10" customFormat="1" ht="19.899999999999999" customHeight="1">
      <c r="B128" s="153"/>
      <c r="C128" s="154"/>
      <c r="D128" s="155" t="s">
        <v>2220</v>
      </c>
      <c r="E128" s="156"/>
      <c r="F128" s="156"/>
      <c r="G128" s="156"/>
      <c r="H128" s="156"/>
      <c r="I128" s="156"/>
      <c r="J128" s="157">
        <f>J256</f>
        <v>0</v>
      </c>
      <c r="K128" s="154"/>
      <c r="L128" s="158"/>
    </row>
    <row r="129" spans="2:12" s="10" customFormat="1" ht="19.899999999999999" customHeight="1">
      <c r="B129" s="153"/>
      <c r="C129" s="154"/>
      <c r="D129" s="155" t="s">
        <v>2229</v>
      </c>
      <c r="E129" s="156"/>
      <c r="F129" s="156"/>
      <c r="G129" s="156"/>
      <c r="H129" s="156"/>
      <c r="I129" s="156"/>
      <c r="J129" s="157">
        <f>J258</f>
        <v>0</v>
      </c>
      <c r="K129" s="154"/>
      <c r="L129" s="158"/>
    </row>
    <row r="130" spans="2:12" s="9" customFormat="1" ht="24.95" customHeight="1">
      <c r="B130" s="147"/>
      <c r="C130" s="148"/>
      <c r="D130" s="149" t="s">
        <v>2234</v>
      </c>
      <c r="E130" s="150"/>
      <c r="F130" s="150"/>
      <c r="G130" s="150"/>
      <c r="H130" s="150"/>
      <c r="I130" s="150"/>
      <c r="J130" s="151">
        <f>J261</f>
        <v>0</v>
      </c>
      <c r="K130" s="148"/>
      <c r="L130" s="152"/>
    </row>
    <row r="131" spans="2:12" s="10" customFormat="1" ht="19.899999999999999" customHeight="1">
      <c r="B131" s="153"/>
      <c r="C131" s="154"/>
      <c r="D131" s="155" t="s">
        <v>2227</v>
      </c>
      <c r="E131" s="156"/>
      <c r="F131" s="156"/>
      <c r="G131" s="156"/>
      <c r="H131" s="156"/>
      <c r="I131" s="156"/>
      <c r="J131" s="157">
        <f>J262</f>
        <v>0</v>
      </c>
      <c r="K131" s="154"/>
      <c r="L131" s="158"/>
    </row>
    <row r="132" spans="2:12" s="10" customFormat="1" ht="19.899999999999999" customHeight="1">
      <c r="B132" s="153"/>
      <c r="C132" s="154"/>
      <c r="D132" s="155" t="s">
        <v>2228</v>
      </c>
      <c r="E132" s="156"/>
      <c r="F132" s="156"/>
      <c r="G132" s="156"/>
      <c r="H132" s="156"/>
      <c r="I132" s="156"/>
      <c r="J132" s="157">
        <f>J264</f>
        <v>0</v>
      </c>
      <c r="K132" s="154"/>
      <c r="L132" s="158"/>
    </row>
    <row r="133" spans="2:12" s="10" customFormat="1" ht="19.899999999999999" customHeight="1">
      <c r="B133" s="153"/>
      <c r="C133" s="154"/>
      <c r="D133" s="155" t="s">
        <v>2220</v>
      </c>
      <c r="E133" s="156"/>
      <c r="F133" s="156"/>
      <c r="G133" s="156"/>
      <c r="H133" s="156"/>
      <c r="I133" s="156"/>
      <c r="J133" s="157">
        <f>J266</f>
        <v>0</v>
      </c>
      <c r="K133" s="154"/>
      <c r="L133" s="158"/>
    </row>
    <row r="134" spans="2:12" s="10" customFormat="1" ht="19.899999999999999" customHeight="1">
      <c r="B134" s="153"/>
      <c r="C134" s="154"/>
      <c r="D134" s="155" t="s">
        <v>2229</v>
      </c>
      <c r="E134" s="156"/>
      <c r="F134" s="156"/>
      <c r="G134" s="156"/>
      <c r="H134" s="156"/>
      <c r="I134" s="156"/>
      <c r="J134" s="157">
        <f>J268</f>
        <v>0</v>
      </c>
      <c r="K134" s="154"/>
      <c r="L134" s="158"/>
    </row>
    <row r="135" spans="2:12" s="9" customFormat="1" ht="24.95" customHeight="1">
      <c r="B135" s="147"/>
      <c r="C135" s="148"/>
      <c r="D135" s="149" t="s">
        <v>2235</v>
      </c>
      <c r="E135" s="150"/>
      <c r="F135" s="150"/>
      <c r="G135" s="150"/>
      <c r="H135" s="150"/>
      <c r="I135" s="150"/>
      <c r="J135" s="151">
        <f>J271</f>
        <v>0</v>
      </c>
      <c r="K135" s="148"/>
      <c r="L135" s="152"/>
    </row>
    <row r="136" spans="2:12" s="10" customFormat="1" ht="19.899999999999999" customHeight="1">
      <c r="B136" s="153"/>
      <c r="C136" s="154"/>
      <c r="D136" s="155" t="s">
        <v>2236</v>
      </c>
      <c r="E136" s="156"/>
      <c r="F136" s="156"/>
      <c r="G136" s="156"/>
      <c r="H136" s="156"/>
      <c r="I136" s="156"/>
      <c r="J136" s="157">
        <f>J282</f>
        <v>0</v>
      </c>
      <c r="K136" s="154"/>
      <c r="L136" s="158"/>
    </row>
    <row r="137" spans="2:12" s="10" customFormat="1" ht="19.899999999999999" customHeight="1">
      <c r="B137" s="153"/>
      <c r="C137" s="154"/>
      <c r="D137" s="155" t="s">
        <v>2237</v>
      </c>
      <c r="E137" s="156"/>
      <c r="F137" s="156"/>
      <c r="G137" s="156"/>
      <c r="H137" s="156"/>
      <c r="I137" s="156"/>
      <c r="J137" s="157">
        <f>J284</f>
        <v>0</v>
      </c>
      <c r="K137" s="154"/>
      <c r="L137" s="158"/>
    </row>
    <row r="138" spans="2:12" s="10" customFormat="1" ht="19.899999999999999" customHeight="1">
      <c r="B138" s="153"/>
      <c r="C138" s="154"/>
      <c r="D138" s="155" t="s">
        <v>2238</v>
      </c>
      <c r="E138" s="156"/>
      <c r="F138" s="156"/>
      <c r="G138" s="156"/>
      <c r="H138" s="156"/>
      <c r="I138" s="156"/>
      <c r="J138" s="157">
        <f>J292</f>
        <v>0</v>
      </c>
      <c r="K138" s="154"/>
      <c r="L138" s="158"/>
    </row>
    <row r="139" spans="2:12" s="10" customFormat="1" ht="19.899999999999999" customHeight="1">
      <c r="B139" s="153"/>
      <c r="C139" s="154"/>
      <c r="D139" s="155" t="s">
        <v>2239</v>
      </c>
      <c r="E139" s="156"/>
      <c r="F139" s="156"/>
      <c r="G139" s="156"/>
      <c r="H139" s="156"/>
      <c r="I139" s="156"/>
      <c r="J139" s="157">
        <f>J306</f>
        <v>0</v>
      </c>
      <c r="K139" s="154"/>
      <c r="L139" s="158"/>
    </row>
    <row r="140" spans="2:12" s="10" customFormat="1" ht="19.899999999999999" customHeight="1">
      <c r="B140" s="153"/>
      <c r="C140" s="154"/>
      <c r="D140" s="155" t="s">
        <v>2240</v>
      </c>
      <c r="E140" s="156"/>
      <c r="F140" s="156"/>
      <c r="G140" s="156"/>
      <c r="H140" s="156"/>
      <c r="I140" s="156"/>
      <c r="J140" s="157">
        <f>J318</f>
        <v>0</v>
      </c>
      <c r="K140" s="154"/>
      <c r="L140" s="158"/>
    </row>
    <row r="141" spans="2:12" s="10" customFormat="1" ht="19.899999999999999" customHeight="1">
      <c r="B141" s="153"/>
      <c r="C141" s="154"/>
      <c r="D141" s="155" t="s">
        <v>2241</v>
      </c>
      <c r="E141" s="156"/>
      <c r="F141" s="156"/>
      <c r="G141" s="156"/>
      <c r="H141" s="156"/>
      <c r="I141" s="156"/>
      <c r="J141" s="157">
        <f>J322</f>
        <v>0</v>
      </c>
      <c r="K141" s="154"/>
      <c r="L141" s="158"/>
    </row>
    <row r="142" spans="2:12" s="10" customFormat="1" ht="19.899999999999999" customHeight="1">
      <c r="B142" s="153"/>
      <c r="C142" s="154"/>
      <c r="D142" s="155" t="s">
        <v>2242</v>
      </c>
      <c r="E142" s="156"/>
      <c r="F142" s="156"/>
      <c r="G142" s="156"/>
      <c r="H142" s="156"/>
      <c r="I142" s="156"/>
      <c r="J142" s="157">
        <f>J325</f>
        <v>0</v>
      </c>
      <c r="K142" s="154"/>
      <c r="L142" s="158"/>
    </row>
    <row r="143" spans="2:12" s="10" customFormat="1" ht="19.899999999999999" customHeight="1">
      <c r="B143" s="153"/>
      <c r="C143" s="154"/>
      <c r="D143" s="155" t="s">
        <v>2243</v>
      </c>
      <c r="E143" s="156"/>
      <c r="F143" s="156"/>
      <c r="G143" s="156"/>
      <c r="H143" s="156"/>
      <c r="I143" s="156"/>
      <c r="J143" s="157">
        <f>J327</f>
        <v>0</v>
      </c>
      <c r="K143" s="154"/>
      <c r="L143" s="158"/>
    </row>
    <row r="144" spans="2:12" s="10" customFormat="1" ht="19.899999999999999" customHeight="1">
      <c r="B144" s="153"/>
      <c r="C144" s="154"/>
      <c r="D144" s="155" t="s">
        <v>2244</v>
      </c>
      <c r="E144" s="156"/>
      <c r="F144" s="156"/>
      <c r="G144" s="156"/>
      <c r="H144" s="156"/>
      <c r="I144" s="156"/>
      <c r="J144" s="157">
        <f>J331</f>
        <v>0</v>
      </c>
      <c r="K144" s="154"/>
      <c r="L144" s="158"/>
    </row>
    <row r="145" spans="1:31" s="10" customFormat="1" ht="19.899999999999999" customHeight="1">
      <c r="B145" s="153"/>
      <c r="C145" s="154"/>
      <c r="D145" s="155" t="s">
        <v>2245</v>
      </c>
      <c r="E145" s="156"/>
      <c r="F145" s="156"/>
      <c r="G145" s="156"/>
      <c r="H145" s="156"/>
      <c r="I145" s="156"/>
      <c r="J145" s="157">
        <f>J334</f>
        <v>0</v>
      </c>
      <c r="K145" s="154"/>
      <c r="L145" s="158"/>
    </row>
    <row r="146" spans="1:31" s="10" customFormat="1" ht="19.899999999999999" customHeight="1">
      <c r="B146" s="153"/>
      <c r="C146" s="154"/>
      <c r="D146" s="155" t="s">
        <v>2246</v>
      </c>
      <c r="E146" s="156"/>
      <c r="F146" s="156"/>
      <c r="G146" s="156"/>
      <c r="H146" s="156"/>
      <c r="I146" s="156"/>
      <c r="J146" s="157">
        <f>J336</f>
        <v>0</v>
      </c>
      <c r="K146" s="154"/>
      <c r="L146" s="158"/>
    </row>
    <row r="147" spans="1:31" s="10" customFormat="1" ht="19.899999999999999" customHeight="1">
      <c r="B147" s="153"/>
      <c r="C147" s="154"/>
      <c r="D147" s="155" t="s">
        <v>2247</v>
      </c>
      <c r="E147" s="156"/>
      <c r="F147" s="156"/>
      <c r="G147" s="156"/>
      <c r="H147" s="156"/>
      <c r="I147" s="156"/>
      <c r="J147" s="157">
        <f>J339</f>
        <v>0</v>
      </c>
      <c r="K147" s="154"/>
      <c r="L147" s="158"/>
    </row>
    <row r="148" spans="1:31" s="10" customFormat="1" ht="19.899999999999999" customHeight="1">
      <c r="B148" s="153"/>
      <c r="C148" s="154"/>
      <c r="D148" s="155" t="s">
        <v>2248</v>
      </c>
      <c r="E148" s="156"/>
      <c r="F148" s="156"/>
      <c r="G148" s="156"/>
      <c r="H148" s="156"/>
      <c r="I148" s="156"/>
      <c r="J148" s="157">
        <f>J341</f>
        <v>0</v>
      </c>
      <c r="K148" s="154"/>
      <c r="L148" s="158"/>
    </row>
    <row r="149" spans="1:31" s="10" customFormat="1" ht="19.899999999999999" customHeight="1">
      <c r="B149" s="153"/>
      <c r="C149" s="154"/>
      <c r="D149" s="155" t="s">
        <v>2222</v>
      </c>
      <c r="E149" s="156"/>
      <c r="F149" s="156"/>
      <c r="G149" s="156"/>
      <c r="H149" s="156"/>
      <c r="I149" s="156"/>
      <c r="J149" s="157">
        <f>J344</f>
        <v>0</v>
      </c>
      <c r="K149" s="154"/>
      <c r="L149" s="158"/>
    </row>
    <row r="150" spans="1:31" s="10" customFormat="1" ht="19.899999999999999" customHeight="1">
      <c r="B150" s="153"/>
      <c r="C150" s="154"/>
      <c r="D150" s="155" t="s">
        <v>2249</v>
      </c>
      <c r="E150" s="156"/>
      <c r="F150" s="156"/>
      <c r="G150" s="156"/>
      <c r="H150" s="156"/>
      <c r="I150" s="156"/>
      <c r="J150" s="157">
        <f>J348</f>
        <v>0</v>
      </c>
      <c r="K150" s="154"/>
      <c r="L150" s="158"/>
    </row>
    <row r="151" spans="1:31" s="10" customFormat="1" ht="19.899999999999999" customHeight="1">
      <c r="B151" s="153"/>
      <c r="C151" s="154"/>
      <c r="D151" s="155" t="s">
        <v>2224</v>
      </c>
      <c r="E151" s="156"/>
      <c r="F151" s="156"/>
      <c r="G151" s="156"/>
      <c r="H151" s="156"/>
      <c r="I151" s="156"/>
      <c r="J151" s="157">
        <f>J350</f>
        <v>0</v>
      </c>
      <c r="K151" s="154"/>
      <c r="L151" s="158"/>
    </row>
    <row r="152" spans="1:31" s="10" customFormat="1" ht="19.899999999999999" customHeight="1">
      <c r="B152" s="153"/>
      <c r="C152" s="154"/>
      <c r="D152" s="155" t="s">
        <v>2250</v>
      </c>
      <c r="E152" s="156"/>
      <c r="F152" s="156"/>
      <c r="G152" s="156"/>
      <c r="H152" s="156"/>
      <c r="I152" s="156"/>
      <c r="J152" s="157">
        <f>J352</f>
        <v>0</v>
      </c>
      <c r="K152" s="154"/>
      <c r="L152" s="158"/>
    </row>
    <row r="153" spans="1:31" s="9" customFormat="1" ht="24.95" customHeight="1">
      <c r="B153" s="147"/>
      <c r="C153" s="148"/>
      <c r="D153" s="149" t="s">
        <v>2251</v>
      </c>
      <c r="E153" s="150"/>
      <c r="F153" s="150"/>
      <c r="G153" s="150"/>
      <c r="H153" s="150"/>
      <c r="I153" s="150"/>
      <c r="J153" s="151">
        <f>J356</f>
        <v>0</v>
      </c>
      <c r="K153" s="148"/>
      <c r="L153" s="152"/>
    </row>
    <row r="154" spans="1:31" s="10" customFormat="1" ht="19.899999999999999" customHeight="1">
      <c r="B154" s="153"/>
      <c r="C154" s="154"/>
      <c r="D154" s="155" t="s">
        <v>2252</v>
      </c>
      <c r="E154" s="156"/>
      <c r="F154" s="156"/>
      <c r="G154" s="156"/>
      <c r="H154" s="156"/>
      <c r="I154" s="156"/>
      <c r="J154" s="157">
        <f>J357</f>
        <v>0</v>
      </c>
      <c r="K154" s="154"/>
      <c r="L154" s="158"/>
    </row>
    <row r="155" spans="1:31" s="10" customFormat="1" ht="19.899999999999999" customHeight="1">
      <c r="B155" s="153"/>
      <c r="C155" s="154"/>
      <c r="D155" s="155" t="s">
        <v>2253</v>
      </c>
      <c r="E155" s="156"/>
      <c r="F155" s="156"/>
      <c r="G155" s="156"/>
      <c r="H155" s="156"/>
      <c r="I155" s="156"/>
      <c r="J155" s="157">
        <f>J359</f>
        <v>0</v>
      </c>
      <c r="K155" s="154"/>
      <c r="L155" s="158"/>
    </row>
    <row r="156" spans="1:31" s="10" customFormat="1" ht="19.899999999999999" customHeight="1">
      <c r="B156" s="153"/>
      <c r="C156" s="154"/>
      <c r="D156" s="155" t="s">
        <v>2254</v>
      </c>
      <c r="E156" s="156"/>
      <c r="F156" s="156"/>
      <c r="G156" s="156"/>
      <c r="H156" s="156"/>
      <c r="I156" s="156"/>
      <c r="J156" s="157">
        <f>J361</f>
        <v>0</v>
      </c>
      <c r="K156" s="154"/>
      <c r="L156" s="158"/>
    </row>
    <row r="157" spans="1:31" s="10" customFormat="1" ht="19.899999999999999" customHeight="1">
      <c r="B157" s="153"/>
      <c r="C157" s="154"/>
      <c r="D157" s="155" t="s">
        <v>2255</v>
      </c>
      <c r="E157" s="156"/>
      <c r="F157" s="156"/>
      <c r="G157" s="156"/>
      <c r="H157" s="156"/>
      <c r="I157" s="156"/>
      <c r="J157" s="157">
        <f>J363</f>
        <v>0</v>
      </c>
      <c r="K157" s="154"/>
      <c r="L157" s="158"/>
    </row>
    <row r="158" spans="1:31" s="2" customFormat="1" ht="21.75" customHeight="1">
      <c r="A158" s="34"/>
      <c r="B158" s="35"/>
      <c r="C158" s="36"/>
      <c r="D158" s="36"/>
      <c r="E158" s="36"/>
      <c r="F158" s="36"/>
      <c r="G158" s="36"/>
      <c r="H158" s="36"/>
      <c r="I158" s="36"/>
      <c r="J158" s="36"/>
      <c r="K158" s="36"/>
      <c r="L158" s="51"/>
      <c r="S158" s="34"/>
      <c r="T158" s="34"/>
      <c r="U158" s="34"/>
      <c r="V158" s="34"/>
      <c r="W158" s="34"/>
      <c r="X158" s="34"/>
      <c r="Y158" s="34"/>
      <c r="Z158" s="34"/>
      <c r="AA158" s="34"/>
      <c r="AB158" s="34"/>
      <c r="AC158" s="34"/>
      <c r="AD158" s="34"/>
      <c r="AE158" s="34"/>
    </row>
    <row r="159" spans="1:31" s="2" customFormat="1" ht="6.95" customHeight="1">
      <c r="A159" s="34"/>
      <c r="B159" s="54"/>
      <c r="C159" s="55"/>
      <c r="D159" s="55"/>
      <c r="E159" s="55"/>
      <c r="F159" s="55"/>
      <c r="G159" s="55"/>
      <c r="H159" s="55"/>
      <c r="I159" s="55"/>
      <c r="J159" s="55"/>
      <c r="K159" s="55"/>
      <c r="L159" s="51"/>
      <c r="S159" s="34"/>
      <c r="T159" s="34"/>
      <c r="U159" s="34"/>
      <c r="V159" s="34"/>
      <c r="W159" s="34"/>
      <c r="X159" s="34"/>
      <c r="Y159" s="34"/>
      <c r="Z159" s="34"/>
      <c r="AA159" s="34"/>
      <c r="AB159" s="34"/>
      <c r="AC159" s="34"/>
      <c r="AD159" s="34"/>
      <c r="AE159" s="34"/>
    </row>
    <row r="163" spans="1:31" s="2" customFormat="1" ht="6.95" customHeight="1">
      <c r="A163" s="34"/>
      <c r="B163" s="56"/>
      <c r="C163" s="57"/>
      <c r="D163" s="57"/>
      <c r="E163" s="57"/>
      <c r="F163" s="57"/>
      <c r="G163" s="57"/>
      <c r="H163" s="57"/>
      <c r="I163" s="57"/>
      <c r="J163" s="57"/>
      <c r="K163" s="57"/>
      <c r="L163" s="51"/>
      <c r="S163" s="34"/>
      <c r="T163" s="34"/>
      <c r="U163" s="34"/>
      <c r="V163" s="34"/>
      <c r="W163" s="34"/>
      <c r="X163" s="34"/>
      <c r="Y163" s="34"/>
      <c r="Z163" s="34"/>
      <c r="AA163" s="34"/>
      <c r="AB163" s="34"/>
      <c r="AC163" s="34"/>
      <c r="AD163" s="34"/>
      <c r="AE163" s="34"/>
    </row>
    <row r="164" spans="1:31" s="2" customFormat="1" ht="24.95" customHeight="1">
      <c r="A164" s="34"/>
      <c r="B164" s="35"/>
      <c r="C164" s="23" t="s">
        <v>148</v>
      </c>
      <c r="D164" s="36"/>
      <c r="E164" s="36"/>
      <c r="F164" s="36"/>
      <c r="G164" s="36"/>
      <c r="H164" s="36"/>
      <c r="I164" s="36"/>
      <c r="J164" s="36"/>
      <c r="K164" s="36"/>
      <c r="L164" s="51"/>
      <c r="S164" s="34"/>
      <c r="T164" s="34"/>
      <c r="U164" s="34"/>
      <c r="V164" s="34"/>
      <c r="W164" s="34"/>
      <c r="X164" s="34"/>
      <c r="Y164" s="34"/>
      <c r="Z164" s="34"/>
      <c r="AA164" s="34"/>
      <c r="AB164" s="34"/>
      <c r="AC164" s="34"/>
      <c r="AD164" s="34"/>
      <c r="AE164" s="34"/>
    </row>
    <row r="165" spans="1:31" s="2" customFormat="1" ht="6.95" customHeight="1">
      <c r="A165" s="34"/>
      <c r="B165" s="35"/>
      <c r="C165" s="36"/>
      <c r="D165" s="36"/>
      <c r="E165" s="36"/>
      <c r="F165" s="36"/>
      <c r="G165" s="36"/>
      <c r="H165" s="36"/>
      <c r="I165" s="36"/>
      <c r="J165" s="36"/>
      <c r="K165" s="36"/>
      <c r="L165" s="51"/>
      <c r="S165" s="34"/>
      <c r="T165" s="34"/>
      <c r="U165" s="34"/>
      <c r="V165" s="34"/>
      <c r="W165" s="34"/>
      <c r="X165" s="34"/>
      <c r="Y165" s="34"/>
      <c r="Z165" s="34"/>
      <c r="AA165" s="34"/>
      <c r="AB165" s="34"/>
      <c r="AC165" s="34"/>
      <c r="AD165" s="34"/>
      <c r="AE165" s="34"/>
    </row>
    <row r="166" spans="1:31" s="2" customFormat="1" ht="12" customHeight="1">
      <c r="A166" s="34"/>
      <c r="B166" s="35"/>
      <c r="C166" s="29" t="s">
        <v>16</v>
      </c>
      <c r="D166" s="36"/>
      <c r="E166" s="36"/>
      <c r="F166" s="36"/>
      <c r="G166" s="36"/>
      <c r="H166" s="36"/>
      <c r="I166" s="36"/>
      <c r="J166" s="36"/>
      <c r="K166" s="36"/>
      <c r="L166" s="51"/>
      <c r="S166" s="34"/>
      <c r="T166" s="34"/>
      <c r="U166" s="34"/>
      <c r="V166" s="34"/>
      <c r="W166" s="34"/>
      <c r="X166" s="34"/>
      <c r="Y166" s="34"/>
      <c r="Z166" s="34"/>
      <c r="AA166" s="34"/>
      <c r="AB166" s="34"/>
      <c r="AC166" s="34"/>
      <c r="AD166" s="34"/>
      <c r="AE166" s="34"/>
    </row>
    <row r="167" spans="1:31" s="2" customFormat="1" ht="16.5" customHeight="1">
      <c r="A167" s="34"/>
      <c r="B167" s="35"/>
      <c r="C167" s="36"/>
      <c r="D167" s="36"/>
      <c r="E167" s="307" t="str">
        <f>E7</f>
        <v>Praha Vršovice st.6 - oprava</v>
      </c>
      <c r="F167" s="308"/>
      <c r="G167" s="308"/>
      <c r="H167" s="308"/>
      <c r="I167" s="36"/>
      <c r="J167" s="36"/>
      <c r="K167" s="36"/>
      <c r="L167" s="51"/>
      <c r="S167" s="34"/>
      <c r="T167" s="34"/>
      <c r="U167" s="34"/>
      <c r="V167" s="34"/>
      <c r="W167" s="34"/>
      <c r="X167" s="34"/>
      <c r="Y167" s="34"/>
      <c r="Z167" s="34"/>
      <c r="AA167" s="34"/>
      <c r="AB167" s="34"/>
      <c r="AC167" s="34"/>
      <c r="AD167" s="34"/>
      <c r="AE167" s="34"/>
    </row>
    <row r="168" spans="1:31" s="2" customFormat="1" ht="12" customHeight="1">
      <c r="A168" s="34"/>
      <c r="B168" s="35"/>
      <c r="C168" s="29" t="s">
        <v>112</v>
      </c>
      <c r="D168" s="36"/>
      <c r="E168" s="36"/>
      <c r="F168" s="36"/>
      <c r="G168" s="36"/>
      <c r="H168" s="36"/>
      <c r="I168" s="36"/>
      <c r="J168" s="36"/>
      <c r="K168" s="36"/>
      <c r="L168" s="51"/>
      <c r="S168" s="34"/>
      <c r="T168" s="34"/>
      <c r="U168" s="34"/>
      <c r="V168" s="34"/>
      <c r="W168" s="34"/>
      <c r="X168" s="34"/>
      <c r="Y168" s="34"/>
      <c r="Z168" s="34"/>
      <c r="AA168" s="34"/>
      <c r="AB168" s="34"/>
      <c r="AC168" s="34"/>
      <c r="AD168" s="34"/>
      <c r="AE168" s="34"/>
    </row>
    <row r="169" spans="1:31" s="2" customFormat="1" ht="16.5" customHeight="1">
      <c r="A169" s="34"/>
      <c r="B169" s="35"/>
      <c r="C169" s="36"/>
      <c r="D169" s="36"/>
      <c r="E169" s="259" t="str">
        <f>E9</f>
        <v>007 - Silnoproudé rozvody (SEE)</v>
      </c>
      <c r="F169" s="309"/>
      <c r="G169" s="309"/>
      <c r="H169" s="309"/>
      <c r="I169" s="36"/>
      <c r="J169" s="36"/>
      <c r="K169" s="36"/>
      <c r="L169" s="51"/>
      <c r="S169" s="34"/>
      <c r="T169" s="34"/>
      <c r="U169" s="34"/>
      <c r="V169" s="34"/>
      <c r="W169" s="34"/>
      <c r="X169" s="34"/>
      <c r="Y169" s="34"/>
      <c r="Z169" s="34"/>
      <c r="AA169" s="34"/>
      <c r="AB169" s="34"/>
      <c r="AC169" s="34"/>
      <c r="AD169" s="34"/>
      <c r="AE169" s="34"/>
    </row>
    <row r="170" spans="1:31" s="2" customFormat="1" ht="6.95" customHeight="1">
      <c r="A170" s="34"/>
      <c r="B170" s="35"/>
      <c r="C170" s="36"/>
      <c r="D170" s="36"/>
      <c r="E170" s="36"/>
      <c r="F170" s="36"/>
      <c r="G170" s="36"/>
      <c r="H170" s="36"/>
      <c r="I170" s="36"/>
      <c r="J170" s="36"/>
      <c r="K170" s="36"/>
      <c r="L170" s="51"/>
      <c r="S170" s="34"/>
      <c r="T170" s="34"/>
      <c r="U170" s="34"/>
      <c r="V170" s="34"/>
      <c r="W170" s="34"/>
      <c r="X170" s="34"/>
      <c r="Y170" s="34"/>
      <c r="Z170" s="34"/>
      <c r="AA170" s="34"/>
      <c r="AB170" s="34"/>
      <c r="AC170" s="34"/>
      <c r="AD170" s="34"/>
      <c r="AE170" s="34"/>
    </row>
    <row r="171" spans="1:31" s="2" customFormat="1" ht="12" customHeight="1">
      <c r="A171" s="34"/>
      <c r="B171" s="35"/>
      <c r="C171" s="29" t="s">
        <v>20</v>
      </c>
      <c r="D171" s="36"/>
      <c r="E171" s="36"/>
      <c r="F171" s="27" t="str">
        <f>F12</f>
        <v>Praha Vršovice st. 6</v>
      </c>
      <c r="G171" s="36"/>
      <c r="H171" s="36"/>
      <c r="I171" s="29" t="s">
        <v>22</v>
      </c>
      <c r="J171" s="66" t="str">
        <f>IF(J12="","",J12)</f>
        <v>30. 1. 2022</v>
      </c>
      <c r="K171" s="36"/>
      <c r="L171" s="51"/>
      <c r="S171" s="34"/>
      <c r="T171" s="34"/>
      <c r="U171" s="34"/>
      <c r="V171" s="34"/>
      <c r="W171" s="34"/>
      <c r="X171" s="34"/>
      <c r="Y171" s="34"/>
      <c r="Z171" s="34"/>
      <c r="AA171" s="34"/>
      <c r="AB171" s="34"/>
      <c r="AC171" s="34"/>
      <c r="AD171" s="34"/>
      <c r="AE171" s="34"/>
    </row>
    <row r="172" spans="1:31" s="2" customFormat="1" ht="6.95" customHeight="1">
      <c r="A172" s="34"/>
      <c r="B172" s="35"/>
      <c r="C172" s="36"/>
      <c r="D172" s="36"/>
      <c r="E172" s="36"/>
      <c r="F172" s="36"/>
      <c r="G172" s="36"/>
      <c r="H172" s="36"/>
      <c r="I172" s="36"/>
      <c r="J172" s="36"/>
      <c r="K172" s="36"/>
      <c r="L172" s="51"/>
      <c r="S172" s="34"/>
      <c r="T172" s="34"/>
      <c r="U172" s="34"/>
      <c r="V172" s="34"/>
      <c r="W172" s="34"/>
      <c r="X172" s="34"/>
      <c r="Y172" s="34"/>
      <c r="Z172" s="34"/>
      <c r="AA172" s="34"/>
      <c r="AB172" s="34"/>
      <c r="AC172" s="34"/>
      <c r="AD172" s="34"/>
      <c r="AE172" s="34"/>
    </row>
    <row r="173" spans="1:31" s="2" customFormat="1" ht="15.2" customHeight="1">
      <c r="A173" s="34"/>
      <c r="B173" s="35"/>
      <c r="C173" s="29" t="s">
        <v>24</v>
      </c>
      <c r="D173" s="36"/>
      <c r="E173" s="36"/>
      <c r="F173" s="27" t="str">
        <f>E15</f>
        <v>Správa železnic, státní organizace</v>
      </c>
      <c r="G173" s="36"/>
      <c r="H173" s="36"/>
      <c r="I173" s="29" t="s">
        <v>32</v>
      </c>
      <c r="J173" s="32" t="str">
        <f>E21</f>
        <v xml:space="preserve"> </v>
      </c>
      <c r="K173" s="36"/>
      <c r="L173" s="51"/>
      <c r="S173" s="34"/>
      <c r="T173" s="34"/>
      <c r="U173" s="34"/>
      <c r="V173" s="34"/>
      <c r="W173" s="34"/>
      <c r="X173" s="34"/>
      <c r="Y173" s="34"/>
      <c r="Z173" s="34"/>
      <c r="AA173" s="34"/>
      <c r="AB173" s="34"/>
      <c r="AC173" s="34"/>
      <c r="AD173" s="34"/>
      <c r="AE173" s="34"/>
    </row>
    <row r="174" spans="1:31" s="2" customFormat="1" ht="15.2" customHeight="1">
      <c r="A174" s="34"/>
      <c r="B174" s="35"/>
      <c r="C174" s="29" t="s">
        <v>30</v>
      </c>
      <c r="D174" s="36"/>
      <c r="E174" s="36"/>
      <c r="F174" s="27" t="str">
        <f>IF(E18="","",E18)</f>
        <v>Vyplň údaj</v>
      </c>
      <c r="G174" s="36"/>
      <c r="H174" s="36"/>
      <c r="I174" s="29" t="s">
        <v>35</v>
      </c>
      <c r="J174" s="32" t="str">
        <f>E24</f>
        <v>ZAMEX Kralupy</v>
      </c>
      <c r="K174" s="36"/>
      <c r="L174" s="51"/>
      <c r="S174" s="34"/>
      <c r="T174" s="34"/>
      <c r="U174" s="34"/>
      <c r="V174" s="34"/>
      <c r="W174" s="34"/>
      <c r="X174" s="34"/>
      <c r="Y174" s="34"/>
      <c r="Z174" s="34"/>
      <c r="AA174" s="34"/>
      <c r="AB174" s="34"/>
      <c r="AC174" s="34"/>
      <c r="AD174" s="34"/>
      <c r="AE174" s="34"/>
    </row>
    <row r="175" spans="1:31" s="2" customFormat="1" ht="10.35" customHeight="1">
      <c r="A175" s="34"/>
      <c r="B175" s="35"/>
      <c r="C175" s="36"/>
      <c r="D175" s="36"/>
      <c r="E175" s="36"/>
      <c r="F175" s="36"/>
      <c r="G175" s="36"/>
      <c r="H175" s="36"/>
      <c r="I175" s="36"/>
      <c r="J175" s="36"/>
      <c r="K175" s="36"/>
      <c r="L175" s="51"/>
      <c r="S175" s="34"/>
      <c r="T175" s="34"/>
      <c r="U175" s="34"/>
      <c r="V175" s="34"/>
      <c r="W175" s="34"/>
      <c r="X175" s="34"/>
      <c r="Y175" s="34"/>
      <c r="Z175" s="34"/>
      <c r="AA175" s="34"/>
      <c r="AB175" s="34"/>
      <c r="AC175" s="34"/>
      <c r="AD175" s="34"/>
      <c r="AE175" s="34"/>
    </row>
    <row r="176" spans="1:31" s="11" customFormat="1" ht="29.25" customHeight="1">
      <c r="A176" s="159"/>
      <c r="B176" s="160"/>
      <c r="C176" s="161" t="s">
        <v>149</v>
      </c>
      <c r="D176" s="162" t="s">
        <v>63</v>
      </c>
      <c r="E176" s="162" t="s">
        <v>59</v>
      </c>
      <c r="F176" s="162" t="s">
        <v>60</v>
      </c>
      <c r="G176" s="162" t="s">
        <v>150</v>
      </c>
      <c r="H176" s="162" t="s">
        <v>151</v>
      </c>
      <c r="I176" s="162" t="s">
        <v>152</v>
      </c>
      <c r="J176" s="163" t="s">
        <v>118</v>
      </c>
      <c r="K176" s="164" t="s">
        <v>153</v>
      </c>
      <c r="L176" s="165"/>
      <c r="M176" s="75" t="s">
        <v>1</v>
      </c>
      <c r="N176" s="76" t="s">
        <v>42</v>
      </c>
      <c r="O176" s="76" t="s">
        <v>154</v>
      </c>
      <c r="P176" s="76" t="s">
        <v>155</v>
      </c>
      <c r="Q176" s="76" t="s">
        <v>156</v>
      </c>
      <c r="R176" s="76" t="s">
        <v>157</v>
      </c>
      <c r="S176" s="76" t="s">
        <v>158</v>
      </c>
      <c r="T176" s="77" t="s">
        <v>159</v>
      </c>
      <c r="U176" s="159"/>
      <c r="V176" s="159"/>
      <c r="W176" s="159"/>
      <c r="X176" s="159"/>
      <c r="Y176" s="159"/>
      <c r="Z176" s="159"/>
      <c r="AA176" s="159"/>
      <c r="AB176" s="159"/>
      <c r="AC176" s="159"/>
      <c r="AD176" s="159"/>
      <c r="AE176" s="159"/>
    </row>
    <row r="177" spans="1:65" s="2" customFormat="1" ht="22.9" customHeight="1">
      <c r="A177" s="34"/>
      <c r="B177" s="35"/>
      <c r="C177" s="82" t="s">
        <v>160</v>
      </c>
      <c r="D177" s="36"/>
      <c r="E177" s="36"/>
      <c r="F177" s="36"/>
      <c r="G177" s="36"/>
      <c r="H177" s="36"/>
      <c r="I177" s="36"/>
      <c r="J177" s="166">
        <f>BK177</f>
        <v>0</v>
      </c>
      <c r="K177" s="36"/>
      <c r="L177" s="39"/>
      <c r="M177" s="78"/>
      <c r="N177" s="167"/>
      <c r="O177" s="79"/>
      <c r="P177" s="168">
        <f>P178+P201+P212+P225+P238+P250+P261+P271+P356</f>
        <v>0</v>
      </c>
      <c r="Q177" s="79"/>
      <c r="R177" s="168">
        <f>R178+R201+R212+R225+R238+R250+R261+R271+R356</f>
        <v>0</v>
      </c>
      <c r="S177" s="79"/>
      <c r="T177" s="169">
        <f>T178+T201+T212+T225+T238+T250+T261+T271+T356</f>
        <v>0</v>
      </c>
      <c r="U177" s="34"/>
      <c r="V177" s="34"/>
      <c r="W177" s="34"/>
      <c r="X177" s="34"/>
      <c r="Y177" s="34"/>
      <c r="Z177" s="34"/>
      <c r="AA177" s="34"/>
      <c r="AB177" s="34"/>
      <c r="AC177" s="34"/>
      <c r="AD177" s="34"/>
      <c r="AE177" s="34"/>
      <c r="AT177" s="17" t="s">
        <v>77</v>
      </c>
      <c r="AU177" s="17" t="s">
        <v>120</v>
      </c>
      <c r="BK177" s="170">
        <f>BK178+BK201+BK212+BK225+BK238+BK250+BK261+BK271+BK356</f>
        <v>0</v>
      </c>
    </row>
    <row r="178" spans="1:65" s="12" customFormat="1" ht="25.9" customHeight="1">
      <c r="B178" s="171"/>
      <c r="C178" s="172"/>
      <c r="D178" s="173" t="s">
        <v>77</v>
      </c>
      <c r="E178" s="174" t="s">
        <v>1982</v>
      </c>
      <c r="F178" s="174" t="s">
        <v>2256</v>
      </c>
      <c r="G178" s="172"/>
      <c r="H178" s="172"/>
      <c r="I178" s="175"/>
      <c r="J178" s="176">
        <f>BK178</f>
        <v>0</v>
      </c>
      <c r="K178" s="172"/>
      <c r="L178" s="177"/>
      <c r="M178" s="178"/>
      <c r="N178" s="179"/>
      <c r="O178" s="179"/>
      <c r="P178" s="180">
        <f>P179+P181+P186+P188+P194+P196+P198</f>
        <v>0</v>
      </c>
      <c r="Q178" s="179"/>
      <c r="R178" s="180">
        <f>R179+R181+R186+R188+R194+R196+R198</f>
        <v>0</v>
      </c>
      <c r="S178" s="179"/>
      <c r="T178" s="181">
        <f>T179+T181+T186+T188+T194+T196+T198</f>
        <v>0</v>
      </c>
      <c r="AR178" s="182" t="s">
        <v>86</v>
      </c>
      <c r="AT178" s="183" t="s">
        <v>77</v>
      </c>
      <c r="AU178" s="183" t="s">
        <v>78</v>
      </c>
      <c r="AY178" s="182" t="s">
        <v>163</v>
      </c>
      <c r="BK178" s="184">
        <f>BK179+BK181+BK186+BK188+BK194+BK196+BK198</f>
        <v>0</v>
      </c>
    </row>
    <row r="179" spans="1:65" s="12" customFormat="1" ht="22.9" customHeight="1">
      <c r="B179" s="171"/>
      <c r="C179" s="172"/>
      <c r="D179" s="173" t="s">
        <v>77</v>
      </c>
      <c r="E179" s="185" t="s">
        <v>2257</v>
      </c>
      <c r="F179" s="185" t="s">
        <v>2258</v>
      </c>
      <c r="G179" s="172"/>
      <c r="H179" s="172"/>
      <c r="I179" s="175"/>
      <c r="J179" s="186">
        <f>BK179</f>
        <v>0</v>
      </c>
      <c r="K179" s="172"/>
      <c r="L179" s="177"/>
      <c r="M179" s="178"/>
      <c r="N179" s="179"/>
      <c r="O179" s="179"/>
      <c r="P179" s="180">
        <f>P180</f>
        <v>0</v>
      </c>
      <c r="Q179" s="179"/>
      <c r="R179" s="180">
        <f>R180</f>
        <v>0</v>
      </c>
      <c r="S179" s="179"/>
      <c r="T179" s="181">
        <f>T180</f>
        <v>0</v>
      </c>
      <c r="AR179" s="182" t="s">
        <v>86</v>
      </c>
      <c r="AT179" s="183" t="s">
        <v>77</v>
      </c>
      <c r="AU179" s="183" t="s">
        <v>86</v>
      </c>
      <c r="AY179" s="182" t="s">
        <v>163</v>
      </c>
      <c r="BK179" s="184">
        <f>BK180</f>
        <v>0</v>
      </c>
    </row>
    <row r="180" spans="1:65" s="2" customFormat="1" ht="24.2" customHeight="1">
      <c r="A180" s="34"/>
      <c r="B180" s="35"/>
      <c r="C180" s="187" t="s">
        <v>86</v>
      </c>
      <c r="D180" s="187" t="s">
        <v>165</v>
      </c>
      <c r="E180" s="188" t="s">
        <v>2259</v>
      </c>
      <c r="F180" s="189" t="s">
        <v>2260</v>
      </c>
      <c r="G180" s="190" t="s">
        <v>822</v>
      </c>
      <c r="H180" s="191">
        <v>1</v>
      </c>
      <c r="I180" s="192"/>
      <c r="J180" s="193">
        <f>ROUND(I180*H180,2)</f>
        <v>0</v>
      </c>
      <c r="K180" s="194"/>
      <c r="L180" s="39"/>
      <c r="M180" s="195" t="s">
        <v>1</v>
      </c>
      <c r="N180" s="196" t="s">
        <v>43</v>
      </c>
      <c r="O180" s="71"/>
      <c r="P180" s="197">
        <f>O180*H180</f>
        <v>0</v>
      </c>
      <c r="Q180" s="197">
        <v>0</v>
      </c>
      <c r="R180" s="197">
        <f>Q180*H180</f>
        <v>0</v>
      </c>
      <c r="S180" s="197">
        <v>0</v>
      </c>
      <c r="T180" s="198">
        <f>S180*H180</f>
        <v>0</v>
      </c>
      <c r="U180" s="34"/>
      <c r="V180" s="34"/>
      <c r="W180" s="34"/>
      <c r="X180" s="34"/>
      <c r="Y180" s="34"/>
      <c r="Z180" s="34"/>
      <c r="AA180" s="34"/>
      <c r="AB180" s="34"/>
      <c r="AC180" s="34"/>
      <c r="AD180" s="34"/>
      <c r="AE180" s="34"/>
      <c r="AR180" s="199" t="s">
        <v>169</v>
      </c>
      <c r="AT180" s="199" t="s">
        <v>165</v>
      </c>
      <c r="AU180" s="199" t="s">
        <v>88</v>
      </c>
      <c r="AY180" s="17" t="s">
        <v>163</v>
      </c>
      <c r="BE180" s="200">
        <f>IF(N180="základní",J180,0)</f>
        <v>0</v>
      </c>
      <c r="BF180" s="200">
        <f>IF(N180="snížená",J180,0)</f>
        <v>0</v>
      </c>
      <c r="BG180" s="200">
        <f>IF(N180="zákl. přenesená",J180,0)</f>
        <v>0</v>
      </c>
      <c r="BH180" s="200">
        <f>IF(N180="sníž. přenesená",J180,0)</f>
        <v>0</v>
      </c>
      <c r="BI180" s="200">
        <f>IF(N180="nulová",J180,0)</f>
        <v>0</v>
      </c>
      <c r="BJ180" s="17" t="s">
        <v>86</v>
      </c>
      <c r="BK180" s="200">
        <f>ROUND(I180*H180,2)</f>
        <v>0</v>
      </c>
      <c r="BL180" s="17" t="s">
        <v>169</v>
      </c>
      <c r="BM180" s="199" t="s">
        <v>88</v>
      </c>
    </row>
    <row r="181" spans="1:65" s="12" customFormat="1" ht="22.9" customHeight="1">
      <c r="B181" s="171"/>
      <c r="C181" s="172"/>
      <c r="D181" s="173" t="s">
        <v>77</v>
      </c>
      <c r="E181" s="185" t="s">
        <v>2261</v>
      </c>
      <c r="F181" s="185" t="s">
        <v>2262</v>
      </c>
      <c r="G181" s="172"/>
      <c r="H181" s="172"/>
      <c r="I181" s="175"/>
      <c r="J181" s="186">
        <f>BK181</f>
        <v>0</v>
      </c>
      <c r="K181" s="172"/>
      <c r="L181" s="177"/>
      <c r="M181" s="178"/>
      <c r="N181" s="179"/>
      <c r="O181" s="179"/>
      <c r="P181" s="180">
        <f>SUM(P182:P185)</f>
        <v>0</v>
      </c>
      <c r="Q181" s="179"/>
      <c r="R181" s="180">
        <f>SUM(R182:R185)</f>
        <v>0</v>
      </c>
      <c r="S181" s="179"/>
      <c r="T181" s="181">
        <f>SUM(T182:T185)</f>
        <v>0</v>
      </c>
      <c r="AR181" s="182" t="s">
        <v>86</v>
      </c>
      <c r="AT181" s="183" t="s">
        <v>77</v>
      </c>
      <c r="AU181" s="183" t="s">
        <v>86</v>
      </c>
      <c r="AY181" s="182" t="s">
        <v>163</v>
      </c>
      <c r="BK181" s="184">
        <f>SUM(BK182:BK185)</f>
        <v>0</v>
      </c>
    </row>
    <row r="182" spans="1:65" s="2" customFormat="1" ht="24.2" customHeight="1">
      <c r="A182" s="34"/>
      <c r="B182" s="35"/>
      <c r="C182" s="187" t="s">
        <v>88</v>
      </c>
      <c r="D182" s="187" t="s">
        <v>165</v>
      </c>
      <c r="E182" s="188" t="s">
        <v>2263</v>
      </c>
      <c r="F182" s="189" t="s">
        <v>2264</v>
      </c>
      <c r="G182" s="190" t="s">
        <v>822</v>
      </c>
      <c r="H182" s="191">
        <v>3</v>
      </c>
      <c r="I182" s="192"/>
      <c r="J182" s="193">
        <f>ROUND(I182*H182,2)</f>
        <v>0</v>
      </c>
      <c r="K182" s="194"/>
      <c r="L182" s="39"/>
      <c r="M182" s="195" t="s">
        <v>1</v>
      </c>
      <c r="N182" s="196" t="s">
        <v>43</v>
      </c>
      <c r="O182" s="71"/>
      <c r="P182" s="197">
        <f>O182*H182</f>
        <v>0</v>
      </c>
      <c r="Q182" s="197">
        <v>0</v>
      </c>
      <c r="R182" s="197">
        <f>Q182*H182</f>
        <v>0</v>
      </c>
      <c r="S182" s="197">
        <v>0</v>
      </c>
      <c r="T182" s="198">
        <f>S182*H182</f>
        <v>0</v>
      </c>
      <c r="U182" s="34"/>
      <c r="V182" s="34"/>
      <c r="W182" s="34"/>
      <c r="X182" s="34"/>
      <c r="Y182" s="34"/>
      <c r="Z182" s="34"/>
      <c r="AA182" s="34"/>
      <c r="AB182" s="34"/>
      <c r="AC182" s="34"/>
      <c r="AD182" s="34"/>
      <c r="AE182" s="34"/>
      <c r="AR182" s="199" t="s">
        <v>169</v>
      </c>
      <c r="AT182" s="199" t="s">
        <v>165</v>
      </c>
      <c r="AU182" s="199" t="s">
        <v>88</v>
      </c>
      <c r="AY182" s="17" t="s">
        <v>163</v>
      </c>
      <c r="BE182" s="200">
        <f>IF(N182="základní",J182,0)</f>
        <v>0</v>
      </c>
      <c r="BF182" s="200">
        <f>IF(N182="snížená",J182,0)</f>
        <v>0</v>
      </c>
      <c r="BG182" s="200">
        <f>IF(N182="zákl. přenesená",J182,0)</f>
        <v>0</v>
      </c>
      <c r="BH182" s="200">
        <f>IF(N182="sníž. přenesená",J182,0)</f>
        <v>0</v>
      </c>
      <c r="BI182" s="200">
        <f>IF(N182="nulová",J182,0)</f>
        <v>0</v>
      </c>
      <c r="BJ182" s="17" t="s">
        <v>86</v>
      </c>
      <c r="BK182" s="200">
        <f>ROUND(I182*H182,2)</f>
        <v>0</v>
      </c>
      <c r="BL182" s="17" t="s">
        <v>169</v>
      </c>
      <c r="BM182" s="199" t="s">
        <v>169</v>
      </c>
    </row>
    <row r="183" spans="1:65" s="2" customFormat="1" ht="24.2" customHeight="1">
      <c r="A183" s="34"/>
      <c r="B183" s="35"/>
      <c r="C183" s="187" t="s">
        <v>177</v>
      </c>
      <c r="D183" s="187" t="s">
        <v>165</v>
      </c>
      <c r="E183" s="188" t="s">
        <v>2265</v>
      </c>
      <c r="F183" s="189" t="s">
        <v>2266</v>
      </c>
      <c r="G183" s="190" t="s">
        <v>822</v>
      </c>
      <c r="H183" s="191">
        <v>2</v>
      </c>
      <c r="I183" s="192"/>
      <c r="J183" s="193">
        <f>ROUND(I183*H183,2)</f>
        <v>0</v>
      </c>
      <c r="K183" s="194"/>
      <c r="L183" s="39"/>
      <c r="M183" s="195" t="s">
        <v>1</v>
      </c>
      <c r="N183" s="196" t="s">
        <v>43</v>
      </c>
      <c r="O183" s="71"/>
      <c r="P183" s="197">
        <f>O183*H183</f>
        <v>0</v>
      </c>
      <c r="Q183" s="197">
        <v>0</v>
      </c>
      <c r="R183" s="197">
        <f>Q183*H183</f>
        <v>0</v>
      </c>
      <c r="S183" s="197">
        <v>0</v>
      </c>
      <c r="T183" s="198">
        <f>S183*H183</f>
        <v>0</v>
      </c>
      <c r="U183" s="34"/>
      <c r="V183" s="34"/>
      <c r="W183" s="34"/>
      <c r="X183" s="34"/>
      <c r="Y183" s="34"/>
      <c r="Z183" s="34"/>
      <c r="AA183" s="34"/>
      <c r="AB183" s="34"/>
      <c r="AC183" s="34"/>
      <c r="AD183" s="34"/>
      <c r="AE183" s="34"/>
      <c r="AR183" s="199" t="s">
        <v>169</v>
      </c>
      <c r="AT183" s="199" t="s">
        <v>165</v>
      </c>
      <c r="AU183" s="199" t="s">
        <v>88</v>
      </c>
      <c r="AY183" s="17" t="s">
        <v>163</v>
      </c>
      <c r="BE183" s="200">
        <f>IF(N183="základní",J183,0)</f>
        <v>0</v>
      </c>
      <c r="BF183" s="200">
        <f>IF(N183="snížená",J183,0)</f>
        <v>0</v>
      </c>
      <c r="BG183" s="200">
        <f>IF(N183="zákl. přenesená",J183,0)</f>
        <v>0</v>
      </c>
      <c r="BH183" s="200">
        <f>IF(N183="sníž. přenesená",J183,0)</f>
        <v>0</v>
      </c>
      <c r="BI183" s="200">
        <f>IF(N183="nulová",J183,0)</f>
        <v>0</v>
      </c>
      <c r="BJ183" s="17" t="s">
        <v>86</v>
      </c>
      <c r="BK183" s="200">
        <f>ROUND(I183*H183,2)</f>
        <v>0</v>
      </c>
      <c r="BL183" s="17" t="s">
        <v>169</v>
      </c>
      <c r="BM183" s="199" t="s">
        <v>193</v>
      </c>
    </row>
    <row r="184" spans="1:65" s="2" customFormat="1" ht="24.2" customHeight="1">
      <c r="A184" s="34"/>
      <c r="B184" s="35"/>
      <c r="C184" s="187" t="s">
        <v>169</v>
      </c>
      <c r="D184" s="187" t="s">
        <v>165</v>
      </c>
      <c r="E184" s="188" t="s">
        <v>2267</v>
      </c>
      <c r="F184" s="189" t="s">
        <v>2268</v>
      </c>
      <c r="G184" s="190" t="s">
        <v>822</v>
      </c>
      <c r="H184" s="191">
        <v>6</v>
      </c>
      <c r="I184" s="192"/>
      <c r="J184" s="193">
        <f>ROUND(I184*H184,2)</f>
        <v>0</v>
      </c>
      <c r="K184" s="194"/>
      <c r="L184" s="39"/>
      <c r="M184" s="195" t="s">
        <v>1</v>
      </c>
      <c r="N184" s="196" t="s">
        <v>43</v>
      </c>
      <c r="O184" s="71"/>
      <c r="P184" s="197">
        <f>O184*H184</f>
        <v>0</v>
      </c>
      <c r="Q184" s="197">
        <v>0</v>
      </c>
      <c r="R184" s="197">
        <f>Q184*H184</f>
        <v>0</v>
      </c>
      <c r="S184" s="197">
        <v>0</v>
      </c>
      <c r="T184" s="198">
        <f>S184*H184</f>
        <v>0</v>
      </c>
      <c r="U184" s="34"/>
      <c r="V184" s="34"/>
      <c r="W184" s="34"/>
      <c r="X184" s="34"/>
      <c r="Y184" s="34"/>
      <c r="Z184" s="34"/>
      <c r="AA184" s="34"/>
      <c r="AB184" s="34"/>
      <c r="AC184" s="34"/>
      <c r="AD184" s="34"/>
      <c r="AE184" s="34"/>
      <c r="AR184" s="199" t="s">
        <v>169</v>
      </c>
      <c r="AT184" s="199" t="s">
        <v>165</v>
      </c>
      <c r="AU184" s="199" t="s">
        <v>88</v>
      </c>
      <c r="AY184" s="17" t="s">
        <v>163</v>
      </c>
      <c r="BE184" s="200">
        <f>IF(N184="základní",J184,0)</f>
        <v>0</v>
      </c>
      <c r="BF184" s="200">
        <f>IF(N184="snížená",J184,0)</f>
        <v>0</v>
      </c>
      <c r="BG184" s="200">
        <f>IF(N184="zákl. přenesená",J184,0)</f>
        <v>0</v>
      </c>
      <c r="BH184" s="200">
        <f>IF(N184="sníž. přenesená",J184,0)</f>
        <v>0</v>
      </c>
      <c r="BI184" s="200">
        <f>IF(N184="nulová",J184,0)</f>
        <v>0</v>
      </c>
      <c r="BJ184" s="17" t="s">
        <v>86</v>
      </c>
      <c r="BK184" s="200">
        <f>ROUND(I184*H184,2)</f>
        <v>0</v>
      </c>
      <c r="BL184" s="17" t="s">
        <v>169</v>
      </c>
      <c r="BM184" s="199" t="s">
        <v>189</v>
      </c>
    </row>
    <row r="185" spans="1:65" s="2" customFormat="1" ht="24.2" customHeight="1">
      <c r="A185" s="34"/>
      <c r="B185" s="35"/>
      <c r="C185" s="187" t="s">
        <v>185</v>
      </c>
      <c r="D185" s="187" t="s">
        <v>165</v>
      </c>
      <c r="E185" s="188" t="s">
        <v>2269</v>
      </c>
      <c r="F185" s="189" t="s">
        <v>2270</v>
      </c>
      <c r="G185" s="190" t="s">
        <v>822</v>
      </c>
      <c r="H185" s="191">
        <v>1</v>
      </c>
      <c r="I185" s="192"/>
      <c r="J185" s="193">
        <f>ROUND(I185*H185,2)</f>
        <v>0</v>
      </c>
      <c r="K185" s="194"/>
      <c r="L185" s="39"/>
      <c r="M185" s="195" t="s">
        <v>1</v>
      </c>
      <c r="N185" s="196" t="s">
        <v>43</v>
      </c>
      <c r="O185" s="71"/>
      <c r="P185" s="197">
        <f>O185*H185</f>
        <v>0</v>
      </c>
      <c r="Q185" s="197">
        <v>0</v>
      </c>
      <c r="R185" s="197">
        <f>Q185*H185</f>
        <v>0</v>
      </c>
      <c r="S185" s="197">
        <v>0</v>
      </c>
      <c r="T185" s="198">
        <f>S185*H185</f>
        <v>0</v>
      </c>
      <c r="U185" s="34"/>
      <c r="V185" s="34"/>
      <c r="W185" s="34"/>
      <c r="X185" s="34"/>
      <c r="Y185" s="34"/>
      <c r="Z185" s="34"/>
      <c r="AA185" s="34"/>
      <c r="AB185" s="34"/>
      <c r="AC185" s="34"/>
      <c r="AD185" s="34"/>
      <c r="AE185" s="34"/>
      <c r="AR185" s="199" t="s">
        <v>169</v>
      </c>
      <c r="AT185" s="199" t="s">
        <v>165</v>
      </c>
      <c r="AU185" s="199" t="s">
        <v>88</v>
      </c>
      <c r="AY185" s="17" t="s">
        <v>163</v>
      </c>
      <c r="BE185" s="200">
        <f>IF(N185="základní",J185,0)</f>
        <v>0</v>
      </c>
      <c r="BF185" s="200">
        <f>IF(N185="snížená",J185,0)</f>
        <v>0</v>
      </c>
      <c r="BG185" s="200">
        <f>IF(N185="zákl. přenesená",J185,0)</f>
        <v>0</v>
      </c>
      <c r="BH185" s="200">
        <f>IF(N185="sníž. přenesená",J185,0)</f>
        <v>0</v>
      </c>
      <c r="BI185" s="200">
        <f>IF(N185="nulová",J185,0)</f>
        <v>0</v>
      </c>
      <c r="BJ185" s="17" t="s">
        <v>86</v>
      </c>
      <c r="BK185" s="200">
        <f>ROUND(I185*H185,2)</f>
        <v>0</v>
      </c>
      <c r="BL185" s="17" t="s">
        <v>169</v>
      </c>
      <c r="BM185" s="199" t="s">
        <v>214</v>
      </c>
    </row>
    <row r="186" spans="1:65" s="12" customFormat="1" ht="22.9" customHeight="1">
      <c r="B186" s="171"/>
      <c r="C186" s="172"/>
      <c r="D186" s="173" t="s">
        <v>77</v>
      </c>
      <c r="E186" s="185" t="s">
        <v>2271</v>
      </c>
      <c r="F186" s="185" t="s">
        <v>2272</v>
      </c>
      <c r="G186" s="172"/>
      <c r="H186" s="172"/>
      <c r="I186" s="175"/>
      <c r="J186" s="186">
        <f>BK186</f>
        <v>0</v>
      </c>
      <c r="K186" s="172"/>
      <c r="L186" s="177"/>
      <c r="M186" s="178"/>
      <c r="N186" s="179"/>
      <c r="O186" s="179"/>
      <c r="P186" s="180">
        <f>P187</f>
        <v>0</v>
      </c>
      <c r="Q186" s="179"/>
      <c r="R186" s="180">
        <f>R187</f>
        <v>0</v>
      </c>
      <c r="S186" s="179"/>
      <c r="T186" s="181">
        <f>T187</f>
        <v>0</v>
      </c>
      <c r="AR186" s="182" t="s">
        <v>86</v>
      </c>
      <c r="AT186" s="183" t="s">
        <v>77</v>
      </c>
      <c r="AU186" s="183" t="s">
        <v>86</v>
      </c>
      <c r="AY186" s="182" t="s">
        <v>163</v>
      </c>
      <c r="BK186" s="184">
        <f>BK187</f>
        <v>0</v>
      </c>
    </row>
    <row r="187" spans="1:65" s="2" customFormat="1" ht="24.2" customHeight="1">
      <c r="A187" s="34"/>
      <c r="B187" s="35"/>
      <c r="C187" s="187" t="s">
        <v>193</v>
      </c>
      <c r="D187" s="187" t="s">
        <v>165</v>
      </c>
      <c r="E187" s="188" t="s">
        <v>2273</v>
      </c>
      <c r="F187" s="189" t="s">
        <v>2274</v>
      </c>
      <c r="G187" s="190" t="s">
        <v>822</v>
      </c>
      <c r="H187" s="191">
        <v>12</v>
      </c>
      <c r="I187" s="192"/>
      <c r="J187" s="193">
        <f>ROUND(I187*H187,2)</f>
        <v>0</v>
      </c>
      <c r="K187" s="194"/>
      <c r="L187" s="39"/>
      <c r="M187" s="195" t="s">
        <v>1</v>
      </c>
      <c r="N187" s="196" t="s">
        <v>43</v>
      </c>
      <c r="O187" s="71"/>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169</v>
      </c>
      <c r="AT187" s="199" t="s">
        <v>165</v>
      </c>
      <c r="AU187" s="199" t="s">
        <v>88</v>
      </c>
      <c r="AY187" s="17" t="s">
        <v>163</v>
      </c>
      <c r="BE187" s="200">
        <f>IF(N187="základní",J187,0)</f>
        <v>0</v>
      </c>
      <c r="BF187" s="200">
        <f>IF(N187="snížená",J187,0)</f>
        <v>0</v>
      </c>
      <c r="BG187" s="200">
        <f>IF(N187="zákl. přenesená",J187,0)</f>
        <v>0</v>
      </c>
      <c r="BH187" s="200">
        <f>IF(N187="sníž. přenesená",J187,0)</f>
        <v>0</v>
      </c>
      <c r="BI187" s="200">
        <f>IF(N187="nulová",J187,0)</f>
        <v>0</v>
      </c>
      <c r="BJ187" s="17" t="s">
        <v>86</v>
      </c>
      <c r="BK187" s="200">
        <f>ROUND(I187*H187,2)</f>
        <v>0</v>
      </c>
      <c r="BL187" s="17" t="s">
        <v>169</v>
      </c>
      <c r="BM187" s="199" t="s">
        <v>224</v>
      </c>
    </row>
    <row r="188" spans="1:65" s="12" customFormat="1" ht="22.9" customHeight="1">
      <c r="B188" s="171"/>
      <c r="C188" s="172"/>
      <c r="D188" s="173" t="s">
        <v>77</v>
      </c>
      <c r="E188" s="185" t="s">
        <v>2275</v>
      </c>
      <c r="F188" s="185" t="s">
        <v>2276</v>
      </c>
      <c r="G188" s="172"/>
      <c r="H188" s="172"/>
      <c r="I188" s="175"/>
      <c r="J188" s="186">
        <f>BK188</f>
        <v>0</v>
      </c>
      <c r="K188" s="172"/>
      <c r="L188" s="177"/>
      <c r="M188" s="178"/>
      <c r="N188" s="179"/>
      <c r="O188" s="179"/>
      <c r="P188" s="180">
        <f>SUM(P189:P193)</f>
        <v>0</v>
      </c>
      <c r="Q188" s="179"/>
      <c r="R188" s="180">
        <f>SUM(R189:R193)</f>
        <v>0</v>
      </c>
      <c r="S188" s="179"/>
      <c r="T188" s="181">
        <f>SUM(T189:T193)</f>
        <v>0</v>
      </c>
      <c r="AR188" s="182" t="s">
        <v>86</v>
      </c>
      <c r="AT188" s="183" t="s">
        <v>77</v>
      </c>
      <c r="AU188" s="183" t="s">
        <v>86</v>
      </c>
      <c r="AY188" s="182" t="s">
        <v>163</v>
      </c>
      <c r="BK188" s="184">
        <f>SUM(BK189:BK193)</f>
        <v>0</v>
      </c>
    </row>
    <row r="189" spans="1:65" s="2" customFormat="1" ht="16.5" customHeight="1">
      <c r="A189" s="34"/>
      <c r="B189" s="35"/>
      <c r="C189" s="187" t="s">
        <v>197</v>
      </c>
      <c r="D189" s="187" t="s">
        <v>165</v>
      </c>
      <c r="E189" s="188" t="s">
        <v>2277</v>
      </c>
      <c r="F189" s="189" t="s">
        <v>2278</v>
      </c>
      <c r="G189" s="190" t="s">
        <v>827</v>
      </c>
      <c r="H189" s="191">
        <v>2</v>
      </c>
      <c r="I189" s="192"/>
      <c r="J189" s="193">
        <f>ROUND(I189*H189,2)</f>
        <v>0</v>
      </c>
      <c r="K189" s="194"/>
      <c r="L189" s="39"/>
      <c r="M189" s="195" t="s">
        <v>1</v>
      </c>
      <c r="N189" s="196" t="s">
        <v>43</v>
      </c>
      <c r="O189" s="71"/>
      <c r="P189" s="197">
        <f>O189*H189</f>
        <v>0</v>
      </c>
      <c r="Q189" s="197">
        <v>0</v>
      </c>
      <c r="R189" s="197">
        <f>Q189*H189</f>
        <v>0</v>
      </c>
      <c r="S189" s="197">
        <v>0</v>
      </c>
      <c r="T189" s="198">
        <f>S189*H189</f>
        <v>0</v>
      </c>
      <c r="U189" s="34"/>
      <c r="V189" s="34"/>
      <c r="W189" s="34"/>
      <c r="X189" s="34"/>
      <c r="Y189" s="34"/>
      <c r="Z189" s="34"/>
      <c r="AA189" s="34"/>
      <c r="AB189" s="34"/>
      <c r="AC189" s="34"/>
      <c r="AD189" s="34"/>
      <c r="AE189" s="34"/>
      <c r="AR189" s="199" t="s">
        <v>169</v>
      </c>
      <c r="AT189" s="199" t="s">
        <v>165</v>
      </c>
      <c r="AU189" s="199" t="s">
        <v>88</v>
      </c>
      <c r="AY189" s="17" t="s">
        <v>163</v>
      </c>
      <c r="BE189" s="200">
        <f>IF(N189="základní",J189,0)</f>
        <v>0</v>
      </c>
      <c r="BF189" s="200">
        <f>IF(N189="snížená",J189,0)</f>
        <v>0</v>
      </c>
      <c r="BG189" s="200">
        <f>IF(N189="zákl. přenesená",J189,0)</f>
        <v>0</v>
      </c>
      <c r="BH189" s="200">
        <f>IF(N189="sníž. přenesená",J189,0)</f>
        <v>0</v>
      </c>
      <c r="BI189" s="200">
        <f>IF(N189="nulová",J189,0)</f>
        <v>0</v>
      </c>
      <c r="BJ189" s="17" t="s">
        <v>86</v>
      </c>
      <c r="BK189" s="200">
        <f>ROUND(I189*H189,2)</f>
        <v>0</v>
      </c>
      <c r="BL189" s="17" t="s">
        <v>169</v>
      </c>
      <c r="BM189" s="199" t="s">
        <v>241</v>
      </c>
    </row>
    <row r="190" spans="1:65" s="2" customFormat="1" ht="16.5" customHeight="1">
      <c r="A190" s="34"/>
      <c r="B190" s="35"/>
      <c r="C190" s="187" t="s">
        <v>189</v>
      </c>
      <c r="D190" s="187" t="s">
        <v>165</v>
      </c>
      <c r="E190" s="188" t="s">
        <v>2279</v>
      </c>
      <c r="F190" s="189" t="s">
        <v>2280</v>
      </c>
      <c r="G190" s="190" t="s">
        <v>827</v>
      </c>
      <c r="H190" s="191">
        <v>6</v>
      </c>
      <c r="I190" s="192"/>
      <c r="J190" s="193">
        <f>ROUND(I190*H190,2)</f>
        <v>0</v>
      </c>
      <c r="K190" s="194"/>
      <c r="L190" s="39"/>
      <c r="M190" s="195" t="s">
        <v>1</v>
      </c>
      <c r="N190" s="196" t="s">
        <v>43</v>
      </c>
      <c r="O190" s="71"/>
      <c r="P190" s="197">
        <f>O190*H190</f>
        <v>0</v>
      </c>
      <c r="Q190" s="197">
        <v>0</v>
      </c>
      <c r="R190" s="197">
        <f>Q190*H190</f>
        <v>0</v>
      </c>
      <c r="S190" s="197">
        <v>0</v>
      </c>
      <c r="T190" s="198">
        <f>S190*H190</f>
        <v>0</v>
      </c>
      <c r="U190" s="34"/>
      <c r="V190" s="34"/>
      <c r="W190" s="34"/>
      <c r="X190" s="34"/>
      <c r="Y190" s="34"/>
      <c r="Z190" s="34"/>
      <c r="AA190" s="34"/>
      <c r="AB190" s="34"/>
      <c r="AC190" s="34"/>
      <c r="AD190" s="34"/>
      <c r="AE190" s="34"/>
      <c r="AR190" s="199" t="s">
        <v>169</v>
      </c>
      <c r="AT190" s="199" t="s">
        <v>165</v>
      </c>
      <c r="AU190" s="199" t="s">
        <v>88</v>
      </c>
      <c r="AY190" s="17" t="s">
        <v>163</v>
      </c>
      <c r="BE190" s="200">
        <f>IF(N190="základní",J190,0)</f>
        <v>0</v>
      </c>
      <c r="BF190" s="200">
        <f>IF(N190="snížená",J190,0)</f>
        <v>0</v>
      </c>
      <c r="BG190" s="200">
        <f>IF(N190="zákl. přenesená",J190,0)</f>
        <v>0</v>
      </c>
      <c r="BH190" s="200">
        <f>IF(N190="sníž. přenesená",J190,0)</f>
        <v>0</v>
      </c>
      <c r="BI190" s="200">
        <f>IF(N190="nulová",J190,0)</f>
        <v>0</v>
      </c>
      <c r="BJ190" s="17" t="s">
        <v>86</v>
      </c>
      <c r="BK190" s="200">
        <f>ROUND(I190*H190,2)</f>
        <v>0</v>
      </c>
      <c r="BL190" s="17" t="s">
        <v>169</v>
      </c>
      <c r="BM190" s="199" t="s">
        <v>256</v>
      </c>
    </row>
    <row r="191" spans="1:65" s="2" customFormat="1" ht="24.2" customHeight="1">
      <c r="A191" s="34"/>
      <c r="B191" s="35"/>
      <c r="C191" s="187" t="s">
        <v>210</v>
      </c>
      <c r="D191" s="187" t="s">
        <v>165</v>
      </c>
      <c r="E191" s="188" t="s">
        <v>2281</v>
      </c>
      <c r="F191" s="189" t="s">
        <v>2282</v>
      </c>
      <c r="G191" s="190" t="s">
        <v>827</v>
      </c>
      <c r="H191" s="191">
        <v>10</v>
      </c>
      <c r="I191" s="192"/>
      <c r="J191" s="193">
        <f>ROUND(I191*H191,2)</f>
        <v>0</v>
      </c>
      <c r="K191" s="194"/>
      <c r="L191" s="39"/>
      <c r="M191" s="195" t="s">
        <v>1</v>
      </c>
      <c r="N191" s="196" t="s">
        <v>43</v>
      </c>
      <c r="O191" s="71"/>
      <c r="P191" s="197">
        <f>O191*H191</f>
        <v>0</v>
      </c>
      <c r="Q191" s="197">
        <v>0</v>
      </c>
      <c r="R191" s="197">
        <f>Q191*H191</f>
        <v>0</v>
      </c>
      <c r="S191" s="197">
        <v>0</v>
      </c>
      <c r="T191" s="198">
        <f>S191*H191</f>
        <v>0</v>
      </c>
      <c r="U191" s="34"/>
      <c r="V191" s="34"/>
      <c r="W191" s="34"/>
      <c r="X191" s="34"/>
      <c r="Y191" s="34"/>
      <c r="Z191" s="34"/>
      <c r="AA191" s="34"/>
      <c r="AB191" s="34"/>
      <c r="AC191" s="34"/>
      <c r="AD191" s="34"/>
      <c r="AE191" s="34"/>
      <c r="AR191" s="199" t="s">
        <v>169</v>
      </c>
      <c r="AT191" s="199" t="s">
        <v>165</v>
      </c>
      <c r="AU191" s="199" t="s">
        <v>88</v>
      </c>
      <c r="AY191" s="17" t="s">
        <v>163</v>
      </c>
      <c r="BE191" s="200">
        <f>IF(N191="základní",J191,0)</f>
        <v>0</v>
      </c>
      <c r="BF191" s="200">
        <f>IF(N191="snížená",J191,0)</f>
        <v>0</v>
      </c>
      <c r="BG191" s="200">
        <f>IF(N191="zákl. přenesená",J191,0)</f>
        <v>0</v>
      </c>
      <c r="BH191" s="200">
        <f>IF(N191="sníž. přenesená",J191,0)</f>
        <v>0</v>
      </c>
      <c r="BI191" s="200">
        <f>IF(N191="nulová",J191,0)</f>
        <v>0</v>
      </c>
      <c r="BJ191" s="17" t="s">
        <v>86</v>
      </c>
      <c r="BK191" s="200">
        <f>ROUND(I191*H191,2)</f>
        <v>0</v>
      </c>
      <c r="BL191" s="17" t="s">
        <v>169</v>
      </c>
      <c r="BM191" s="199" t="s">
        <v>270</v>
      </c>
    </row>
    <row r="192" spans="1:65" s="2" customFormat="1" ht="21.75" customHeight="1">
      <c r="A192" s="34"/>
      <c r="B192" s="35"/>
      <c r="C192" s="187" t="s">
        <v>214</v>
      </c>
      <c r="D192" s="187" t="s">
        <v>165</v>
      </c>
      <c r="E192" s="188" t="s">
        <v>2283</v>
      </c>
      <c r="F192" s="189" t="s">
        <v>2284</v>
      </c>
      <c r="G192" s="190" t="s">
        <v>827</v>
      </c>
      <c r="H192" s="191">
        <v>4</v>
      </c>
      <c r="I192" s="192"/>
      <c r="J192" s="193">
        <f>ROUND(I192*H192,2)</f>
        <v>0</v>
      </c>
      <c r="K192" s="194"/>
      <c r="L192" s="39"/>
      <c r="M192" s="195" t="s">
        <v>1</v>
      </c>
      <c r="N192" s="196" t="s">
        <v>43</v>
      </c>
      <c r="O192" s="71"/>
      <c r="P192" s="197">
        <f>O192*H192</f>
        <v>0</v>
      </c>
      <c r="Q192" s="197">
        <v>0</v>
      </c>
      <c r="R192" s="197">
        <f>Q192*H192</f>
        <v>0</v>
      </c>
      <c r="S192" s="197">
        <v>0</v>
      </c>
      <c r="T192" s="198">
        <f>S192*H192</f>
        <v>0</v>
      </c>
      <c r="U192" s="34"/>
      <c r="V192" s="34"/>
      <c r="W192" s="34"/>
      <c r="X192" s="34"/>
      <c r="Y192" s="34"/>
      <c r="Z192" s="34"/>
      <c r="AA192" s="34"/>
      <c r="AB192" s="34"/>
      <c r="AC192" s="34"/>
      <c r="AD192" s="34"/>
      <c r="AE192" s="34"/>
      <c r="AR192" s="199" t="s">
        <v>169</v>
      </c>
      <c r="AT192" s="199" t="s">
        <v>165</v>
      </c>
      <c r="AU192" s="199" t="s">
        <v>88</v>
      </c>
      <c r="AY192" s="17" t="s">
        <v>163</v>
      </c>
      <c r="BE192" s="200">
        <f>IF(N192="základní",J192,0)</f>
        <v>0</v>
      </c>
      <c r="BF192" s="200">
        <f>IF(N192="snížená",J192,0)</f>
        <v>0</v>
      </c>
      <c r="BG192" s="200">
        <f>IF(N192="zákl. přenesená",J192,0)</f>
        <v>0</v>
      </c>
      <c r="BH192" s="200">
        <f>IF(N192="sníž. přenesená",J192,0)</f>
        <v>0</v>
      </c>
      <c r="BI192" s="200">
        <f>IF(N192="nulová",J192,0)</f>
        <v>0</v>
      </c>
      <c r="BJ192" s="17" t="s">
        <v>86</v>
      </c>
      <c r="BK192" s="200">
        <f>ROUND(I192*H192,2)</f>
        <v>0</v>
      </c>
      <c r="BL192" s="17" t="s">
        <v>169</v>
      </c>
      <c r="BM192" s="199" t="s">
        <v>302</v>
      </c>
    </row>
    <row r="193" spans="1:65" s="2" customFormat="1" ht="16.5" customHeight="1">
      <c r="A193" s="34"/>
      <c r="B193" s="35"/>
      <c r="C193" s="187" t="s">
        <v>219</v>
      </c>
      <c r="D193" s="187" t="s">
        <v>165</v>
      </c>
      <c r="E193" s="188" t="s">
        <v>2285</v>
      </c>
      <c r="F193" s="189" t="s">
        <v>2286</v>
      </c>
      <c r="G193" s="190" t="s">
        <v>827</v>
      </c>
      <c r="H193" s="191">
        <v>4</v>
      </c>
      <c r="I193" s="192"/>
      <c r="J193" s="193">
        <f>ROUND(I193*H193,2)</f>
        <v>0</v>
      </c>
      <c r="K193" s="194"/>
      <c r="L193" s="39"/>
      <c r="M193" s="195" t="s">
        <v>1</v>
      </c>
      <c r="N193" s="196" t="s">
        <v>43</v>
      </c>
      <c r="O193" s="71"/>
      <c r="P193" s="197">
        <f>O193*H193</f>
        <v>0</v>
      </c>
      <c r="Q193" s="197">
        <v>0</v>
      </c>
      <c r="R193" s="197">
        <f>Q193*H193</f>
        <v>0</v>
      </c>
      <c r="S193" s="197">
        <v>0</v>
      </c>
      <c r="T193" s="198">
        <f>S193*H193</f>
        <v>0</v>
      </c>
      <c r="U193" s="34"/>
      <c r="V193" s="34"/>
      <c r="W193" s="34"/>
      <c r="X193" s="34"/>
      <c r="Y193" s="34"/>
      <c r="Z193" s="34"/>
      <c r="AA193" s="34"/>
      <c r="AB193" s="34"/>
      <c r="AC193" s="34"/>
      <c r="AD193" s="34"/>
      <c r="AE193" s="34"/>
      <c r="AR193" s="199" t="s">
        <v>169</v>
      </c>
      <c r="AT193" s="199" t="s">
        <v>165</v>
      </c>
      <c r="AU193" s="199" t="s">
        <v>88</v>
      </c>
      <c r="AY193" s="17" t="s">
        <v>163</v>
      </c>
      <c r="BE193" s="200">
        <f>IF(N193="základní",J193,0)</f>
        <v>0</v>
      </c>
      <c r="BF193" s="200">
        <f>IF(N193="snížená",J193,0)</f>
        <v>0</v>
      </c>
      <c r="BG193" s="200">
        <f>IF(N193="zákl. přenesená",J193,0)</f>
        <v>0</v>
      </c>
      <c r="BH193" s="200">
        <f>IF(N193="sníž. přenesená",J193,0)</f>
        <v>0</v>
      </c>
      <c r="BI193" s="200">
        <f>IF(N193="nulová",J193,0)</f>
        <v>0</v>
      </c>
      <c r="BJ193" s="17" t="s">
        <v>86</v>
      </c>
      <c r="BK193" s="200">
        <f>ROUND(I193*H193,2)</f>
        <v>0</v>
      </c>
      <c r="BL193" s="17" t="s">
        <v>169</v>
      </c>
      <c r="BM193" s="199" t="s">
        <v>315</v>
      </c>
    </row>
    <row r="194" spans="1:65" s="12" customFormat="1" ht="22.9" customHeight="1">
      <c r="B194" s="171"/>
      <c r="C194" s="172"/>
      <c r="D194" s="173" t="s">
        <v>77</v>
      </c>
      <c r="E194" s="185" t="s">
        <v>2287</v>
      </c>
      <c r="F194" s="185" t="s">
        <v>2288</v>
      </c>
      <c r="G194" s="172"/>
      <c r="H194" s="172"/>
      <c r="I194" s="175"/>
      <c r="J194" s="186">
        <f>BK194</f>
        <v>0</v>
      </c>
      <c r="K194" s="172"/>
      <c r="L194" s="177"/>
      <c r="M194" s="178"/>
      <c r="N194" s="179"/>
      <c r="O194" s="179"/>
      <c r="P194" s="180">
        <f>P195</f>
        <v>0</v>
      </c>
      <c r="Q194" s="179"/>
      <c r="R194" s="180">
        <f>R195</f>
        <v>0</v>
      </c>
      <c r="S194" s="179"/>
      <c r="T194" s="181">
        <f>T195</f>
        <v>0</v>
      </c>
      <c r="AR194" s="182" t="s">
        <v>86</v>
      </c>
      <c r="AT194" s="183" t="s">
        <v>77</v>
      </c>
      <c r="AU194" s="183" t="s">
        <v>86</v>
      </c>
      <c r="AY194" s="182" t="s">
        <v>163</v>
      </c>
      <c r="BK194" s="184">
        <f>BK195</f>
        <v>0</v>
      </c>
    </row>
    <row r="195" spans="1:65" s="2" customFormat="1" ht="16.5" customHeight="1">
      <c r="A195" s="34"/>
      <c r="B195" s="35"/>
      <c r="C195" s="187" t="s">
        <v>224</v>
      </c>
      <c r="D195" s="187" t="s">
        <v>165</v>
      </c>
      <c r="E195" s="188" t="s">
        <v>2289</v>
      </c>
      <c r="F195" s="189" t="s">
        <v>2290</v>
      </c>
      <c r="G195" s="190" t="s">
        <v>827</v>
      </c>
      <c r="H195" s="191">
        <v>4</v>
      </c>
      <c r="I195" s="192"/>
      <c r="J195" s="193">
        <f>ROUND(I195*H195,2)</f>
        <v>0</v>
      </c>
      <c r="K195" s="194"/>
      <c r="L195" s="39"/>
      <c r="M195" s="195" t="s">
        <v>1</v>
      </c>
      <c r="N195" s="196" t="s">
        <v>43</v>
      </c>
      <c r="O195" s="71"/>
      <c r="P195" s="197">
        <f>O195*H195</f>
        <v>0</v>
      </c>
      <c r="Q195" s="197">
        <v>0</v>
      </c>
      <c r="R195" s="197">
        <f>Q195*H195</f>
        <v>0</v>
      </c>
      <c r="S195" s="197">
        <v>0</v>
      </c>
      <c r="T195" s="198">
        <f>S195*H195</f>
        <v>0</v>
      </c>
      <c r="U195" s="34"/>
      <c r="V195" s="34"/>
      <c r="W195" s="34"/>
      <c r="X195" s="34"/>
      <c r="Y195" s="34"/>
      <c r="Z195" s="34"/>
      <c r="AA195" s="34"/>
      <c r="AB195" s="34"/>
      <c r="AC195" s="34"/>
      <c r="AD195" s="34"/>
      <c r="AE195" s="34"/>
      <c r="AR195" s="199" t="s">
        <v>169</v>
      </c>
      <c r="AT195" s="199" t="s">
        <v>165</v>
      </c>
      <c r="AU195" s="199" t="s">
        <v>88</v>
      </c>
      <c r="AY195" s="17" t="s">
        <v>163</v>
      </c>
      <c r="BE195" s="200">
        <f>IF(N195="základní",J195,0)</f>
        <v>0</v>
      </c>
      <c r="BF195" s="200">
        <f>IF(N195="snížená",J195,0)</f>
        <v>0</v>
      </c>
      <c r="BG195" s="200">
        <f>IF(N195="zákl. přenesená",J195,0)</f>
        <v>0</v>
      </c>
      <c r="BH195" s="200">
        <f>IF(N195="sníž. přenesená",J195,0)</f>
        <v>0</v>
      </c>
      <c r="BI195" s="200">
        <f>IF(N195="nulová",J195,0)</f>
        <v>0</v>
      </c>
      <c r="BJ195" s="17" t="s">
        <v>86</v>
      </c>
      <c r="BK195" s="200">
        <f>ROUND(I195*H195,2)</f>
        <v>0</v>
      </c>
      <c r="BL195" s="17" t="s">
        <v>169</v>
      </c>
      <c r="BM195" s="199" t="s">
        <v>324</v>
      </c>
    </row>
    <row r="196" spans="1:65" s="12" customFormat="1" ht="22.9" customHeight="1">
      <c r="B196" s="171"/>
      <c r="C196" s="172"/>
      <c r="D196" s="173" t="s">
        <v>77</v>
      </c>
      <c r="E196" s="185" t="s">
        <v>2117</v>
      </c>
      <c r="F196" s="185" t="s">
        <v>2291</v>
      </c>
      <c r="G196" s="172"/>
      <c r="H196" s="172"/>
      <c r="I196" s="175"/>
      <c r="J196" s="186">
        <f>BK196</f>
        <v>0</v>
      </c>
      <c r="K196" s="172"/>
      <c r="L196" s="177"/>
      <c r="M196" s="178"/>
      <c r="N196" s="179"/>
      <c r="O196" s="179"/>
      <c r="P196" s="180">
        <f>P197</f>
        <v>0</v>
      </c>
      <c r="Q196" s="179"/>
      <c r="R196" s="180">
        <f>R197</f>
        <v>0</v>
      </c>
      <c r="S196" s="179"/>
      <c r="T196" s="181">
        <f>T197</f>
        <v>0</v>
      </c>
      <c r="AR196" s="182" t="s">
        <v>86</v>
      </c>
      <c r="AT196" s="183" t="s">
        <v>77</v>
      </c>
      <c r="AU196" s="183" t="s">
        <v>86</v>
      </c>
      <c r="AY196" s="182" t="s">
        <v>163</v>
      </c>
      <c r="BK196" s="184">
        <f>BK197</f>
        <v>0</v>
      </c>
    </row>
    <row r="197" spans="1:65" s="2" customFormat="1" ht="16.5" customHeight="1">
      <c r="A197" s="34"/>
      <c r="B197" s="35"/>
      <c r="C197" s="187" t="s">
        <v>236</v>
      </c>
      <c r="D197" s="187" t="s">
        <v>165</v>
      </c>
      <c r="E197" s="188" t="s">
        <v>2292</v>
      </c>
      <c r="F197" s="189" t="s">
        <v>2293</v>
      </c>
      <c r="G197" s="190" t="s">
        <v>827</v>
      </c>
      <c r="H197" s="191">
        <v>4</v>
      </c>
      <c r="I197" s="192"/>
      <c r="J197" s="193">
        <f>ROUND(I197*H197,2)</f>
        <v>0</v>
      </c>
      <c r="K197" s="194"/>
      <c r="L197" s="39"/>
      <c r="M197" s="195" t="s">
        <v>1</v>
      </c>
      <c r="N197" s="196" t="s">
        <v>43</v>
      </c>
      <c r="O197" s="71"/>
      <c r="P197" s="197">
        <f>O197*H197</f>
        <v>0</v>
      </c>
      <c r="Q197" s="197">
        <v>0</v>
      </c>
      <c r="R197" s="197">
        <f>Q197*H197</f>
        <v>0</v>
      </c>
      <c r="S197" s="197">
        <v>0</v>
      </c>
      <c r="T197" s="198">
        <f>S197*H197</f>
        <v>0</v>
      </c>
      <c r="U197" s="34"/>
      <c r="V197" s="34"/>
      <c r="W197" s="34"/>
      <c r="X197" s="34"/>
      <c r="Y197" s="34"/>
      <c r="Z197" s="34"/>
      <c r="AA197" s="34"/>
      <c r="AB197" s="34"/>
      <c r="AC197" s="34"/>
      <c r="AD197" s="34"/>
      <c r="AE197" s="34"/>
      <c r="AR197" s="199" t="s">
        <v>169</v>
      </c>
      <c r="AT197" s="199" t="s">
        <v>165</v>
      </c>
      <c r="AU197" s="199" t="s">
        <v>88</v>
      </c>
      <c r="AY197" s="17" t="s">
        <v>163</v>
      </c>
      <c r="BE197" s="200">
        <f>IF(N197="základní",J197,0)</f>
        <v>0</v>
      </c>
      <c r="BF197" s="200">
        <f>IF(N197="snížená",J197,0)</f>
        <v>0</v>
      </c>
      <c r="BG197" s="200">
        <f>IF(N197="zákl. přenesená",J197,0)</f>
        <v>0</v>
      </c>
      <c r="BH197" s="200">
        <f>IF(N197="sníž. přenesená",J197,0)</f>
        <v>0</v>
      </c>
      <c r="BI197" s="200">
        <f>IF(N197="nulová",J197,0)</f>
        <v>0</v>
      </c>
      <c r="BJ197" s="17" t="s">
        <v>86</v>
      </c>
      <c r="BK197" s="200">
        <f>ROUND(I197*H197,2)</f>
        <v>0</v>
      </c>
      <c r="BL197" s="17" t="s">
        <v>169</v>
      </c>
      <c r="BM197" s="199" t="s">
        <v>338</v>
      </c>
    </row>
    <row r="198" spans="1:65" s="12" customFormat="1" ht="22.9" customHeight="1">
      <c r="B198" s="171"/>
      <c r="C198" s="172"/>
      <c r="D198" s="173" t="s">
        <v>77</v>
      </c>
      <c r="E198" s="185" t="s">
        <v>2188</v>
      </c>
      <c r="F198" s="185" t="s">
        <v>2294</v>
      </c>
      <c r="G198" s="172"/>
      <c r="H198" s="172"/>
      <c r="I198" s="175"/>
      <c r="J198" s="186">
        <f>BK198</f>
        <v>0</v>
      </c>
      <c r="K198" s="172"/>
      <c r="L198" s="177"/>
      <c r="M198" s="178"/>
      <c r="N198" s="179"/>
      <c r="O198" s="179"/>
      <c r="P198" s="180">
        <f>SUM(P199:P200)</f>
        <v>0</v>
      </c>
      <c r="Q198" s="179"/>
      <c r="R198" s="180">
        <f>SUM(R199:R200)</f>
        <v>0</v>
      </c>
      <c r="S198" s="179"/>
      <c r="T198" s="181">
        <f>SUM(T199:T200)</f>
        <v>0</v>
      </c>
      <c r="AR198" s="182" t="s">
        <v>86</v>
      </c>
      <c r="AT198" s="183" t="s">
        <v>77</v>
      </c>
      <c r="AU198" s="183" t="s">
        <v>86</v>
      </c>
      <c r="AY198" s="182" t="s">
        <v>163</v>
      </c>
      <c r="BK198" s="184">
        <f>SUM(BK199:BK200)</f>
        <v>0</v>
      </c>
    </row>
    <row r="199" spans="1:65" s="2" customFormat="1" ht="24.2" customHeight="1">
      <c r="A199" s="34"/>
      <c r="B199" s="35"/>
      <c r="C199" s="187" t="s">
        <v>241</v>
      </c>
      <c r="D199" s="187" t="s">
        <v>165</v>
      </c>
      <c r="E199" s="188" t="s">
        <v>2295</v>
      </c>
      <c r="F199" s="189" t="s">
        <v>2296</v>
      </c>
      <c r="G199" s="190" t="s">
        <v>397</v>
      </c>
      <c r="H199" s="191">
        <v>1</v>
      </c>
      <c r="I199" s="192"/>
      <c r="J199" s="193">
        <f>ROUND(I199*H199,2)</f>
        <v>0</v>
      </c>
      <c r="K199" s="194"/>
      <c r="L199" s="39"/>
      <c r="M199" s="195" t="s">
        <v>1</v>
      </c>
      <c r="N199" s="196" t="s">
        <v>43</v>
      </c>
      <c r="O199" s="71"/>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169</v>
      </c>
      <c r="AT199" s="199" t="s">
        <v>165</v>
      </c>
      <c r="AU199" s="199" t="s">
        <v>88</v>
      </c>
      <c r="AY199" s="17" t="s">
        <v>163</v>
      </c>
      <c r="BE199" s="200">
        <f>IF(N199="základní",J199,0)</f>
        <v>0</v>
      </c>
      <c r="BF199" s="200">
        <f>IF(N199="snížená",J199,0)</f>
        <v>0</v>
      </c>
      <c r="BG199" s="200">
        <f>IF(N199="zákl. přenesená",J199,0)</f>
        <v>0</v>
      </c>
      <c r="BH199" s="200">
        <f>IF(N199="sníž. přenesená",J199,0)</f>
        <v>0</v>
      </c>
      <c r="BI199" s="200">
        <f>IF(N199="nulová",J199,0)</f>
        <v>0</v>
      </c>
      <c r="BJ199" s="17" t="s">
        <v>86</v>
      </c>
      <c r="BK199" s="200">
        <f>ROUND(I199*H199,2)</f>
        <v>0</v>
      </c>
      <c r="BL199" s="17" t="s">
        <v>169</v>
      </c>
      <c r="BM199" s="199" t="s">
        <v>348</v>
      </c>
    </row>
    <row r="200" spans="1:65" s="2" customFormat="1" ht="21.75" customHeight="1">
      <c r="A200" s="34"/>
      <c r="B200" s="35"/>
      <c r="C200" s="187" t="s">
        <v>8</v>
      </c>
      <c r="D200" s="187" t="s">
        <v>165</v>
      </c>
      <c r="E200" s="188" t="s">
        <v>2297</v>
      </c>
      <c r="F200" s="189" t="s">
        <v>2298</v>
      </c>
      <c r="G200" s="190" t="s">
        <v>397</v>
      </c>
      <c r="H200" s="191">
        <v>1</v>
      </c>
      <c r="I200" s="192"/>
      <c r="J200" s="193">
        <f>ROUND(I200*H200,2)</f>
        <v>0</v>
      </c>
      <c r="K200" s="194"/>
      <c r="L200" s="39"/>
      <c r="M200" s="195" t="s">
        <v>1</v>
      </c>
      <c r="N200" s="196" t="s">
        <v>43</v>
      </c>
      <c r="O200" s="71"/>
      <c r="P200" s="197">
        <f>O200*H200</f>
        <v>0</v>
      </c>
      <c r="Q200" s="197">
        <v>0</v>
      </c>
      <c r="R200" s="197">
        <f>Q200*H200</f>
        <v>0</v>
      </c>
      <c r="S200" s="197">
        <v>0</v>
      </c>
      <c r="T200" s="198">
        <f>S200*H200</f>
        <v>0</v>
      </c>
      <c r="U200" s="34"/>
      <c r="V200" s="34"/>
      <c r="W200" s="34"/>
      <c r="X200" s="34"/>
      <c r="Y200" s="34"/>
      <c r="Z200" s="34"/>
      <c r="AA200" s="34"/>
      <c r="AB200" s="34"/>
      <c r="AC200" s="34"/>
      <c r="AD200" s="34"/>
      <c r="AE200" s="34"/>
      <c r="AR200" s="199" t="s">
        <v>169</v>
      </c>
      <c r="AT200" s="199" t="s">
        <v>165</v>
      </c>
      <c r="AU200" s="199" t="s">
        <v>88</v>
      </c>
      <c r="AY200" s="17" t="s">
        <v>163</v>
      </c>
      <c r="BE200" s="200">
        <f>IF(N200="základní",J200,0)</f>
        <v>0</v>
      </c>
      <c r="BF200" s="200">
        <f>IF(N200="snížená",J200,0)</f>
        <v>0</v>
      </c>
      <c r="BG200" s="200">
        <f>IF(N200="zákl. přenesená",J200,0)</f>
        <v>0</v>
      </c>
      <c r="BH200" s="200">
        <f>IF(N200="sníž. přenesená",J200,0)</f>
        <v>0</v>
      </c>
      <c r="BI200" s="200">
        <f>IF(N200="nulová",J200,0)</f>
        <v>0</v>
      </c>
      <c r="BJ200" s="17" t="s">
        <v>86</v>
      </c>
      <c r="BK200" s="200">
        <f>ROUND(I200*H200,2)</f>
        <v>0</v>
      </c>
      <c r="BL200" s="17" t="s">
        <v>169</v>
      </c>
      <c r="BM200" s="199" t="s">
        <v>356</v>
      </c>
    </row>
    <row r="201" spans="1:65" s="12" customFormat="1" ht="25.9" customHeight="1">
      <c r="B201" s="171"/>
      <c r="C201" s="172"/>
      <c r="D201" s="173" t="s">
        <v>77</v>
      </c>
      <c r="E201" s="174" t="s">
        <v>2299</v>
      </c>
      <c r="F201" s="174" t="s">
        <v>2300</v>
      </c>
      <c r="G201" s="172"/>
      <c r="H201" s="172"/>
      <c r="I201" s="175"/>
      <c r="J201" s="176">
        <f>BK201</f>
        <v>0</v>
      </c>
      <c r="K201" s="172"/>
      <c r="L201" s="177"/>
      <c r="M201" s="178"/>
      <c r="N201" s="179"/>
      <c r="O201" s="179"/>
      <c r="P201" s="180">
        <f>P202+P204+P206+P208</f>
        <v>0</v>
      </c>
      <c r="Q201" s="179"/>
      <c r="R201" s="180">
        <f>R202+R204+R206+R208</f>
        <v>0</v>
      </c>
      <c r="S201" s="179"/>
      <c r="T201" s="181">
        <f>T202+T204+T206+T208</f>
        <v>0</v>
      </c>
      <c r="AR201" s="182" t="s">
        <v>86</v>
      </c>
      <c r="AT201" s="183" t="s">
        <v>77</v>
      </c>
      <c r="AU201" s="183" t="s">
        <v>78</v>
      </c>
      <c r="AY201" s="182" t="s">
        <v>163</v>
      </c>
      <c r="BK201" s="184">
        <f>BK202+BK204+BK206+BK208</f>
        <v>0</v>
      </c>
    </row>
    <row r="202" spans="1:65" s="12" customFormat="1" ht="22.9" customHeight="1">
      <c r="B202" s="171"/>
      <c r="C202" s="172"/>
      <c r="D202" s="173" t="s">
        <v>77</v>
      </c>
      <c r="E202" s="185" t="s">
        <v>2301</v>
      </c>
      <c r="F202" s="185" t="s">
        <v>2302</v>
      </c>
      <c r="G202" s="172"/>
      <c r="H202" s="172"/>
      <c r="I202" s="175"/>
      <c r="J202" s="186">
        <f>BK202</f>
        <v>0</v>
      </c>
      <c r="K202" s="172"/>
      <c r="L202" s="177"/>
      <c r="M202" s="178"/>
      <c r="N202" s="179"/>
      <c r="O202" s="179"/>
      <c r="P202" s="180">
        <f>P203</f>
        <v>0</v>
      </c>
      <c r="Q202" s="179"/>
      <c r="R202" s="180">
        <f>R203</f>
        <v>0</v>
      </c>
      <c r="S202" s="179"/>
      <c r="T202" s="181">
        <f>T203</f>
        <v>0</v>
      </c>
      <c r="AR202" s="182" t="s">
        <v>86</v>
      </c>
      <c r="AT202" s="183" t="s">
        <v>77</v>
      </c>
      <c r="AU202" s="183" t="s">
        <v>86</v>
      </c>
      <c r="AY202" s="182" t="s">
        <v>163</v>
      </c>
      <c r="BK202" s="184">
        <f>BK203</f>
        <v>0</v>
      </c>
    </row>
    <row r="203" spans="1:65" s="2" customFormat="1" ht="24.2" customHeight="1">
      <c r="A203" s="34"/>
      <c r="B203" s="35"/>
      <c r="C203" s="187" t="s">
        <v>256</v>
      </c>
      <c r="D203" s="187" t="s">
        <v>165</v>
      </c>
      <c r="E203" s="188" t="s">
        <v>2303</v>
      </c>
      <c r="F203" s="189" t="s">
        <v>2304</v>
      </c>
      <c r="G203" s="190" t="s">
        <v>822</v>
      </c>
      <c r="H203" s="191">
        <v>1</v>
      </c>
      <c r="I203" s="192"/>
      <c r="J203" s="193">
        <f>ROUND(I203*H203,2)</f>
        <v>0</v>
      </c>
      <c r="K203" s="194"/>
      <c r="L203" s="39"/>
      <c r="M203" s="195" t="s">
        <v>1</v>
      </c>
      <c r="N203" s="196" t="s">
        <v>43</v>
      </c>
      <c r="O203" s="71"/>
      <c r="P203" s="197">
        <f>O203*H203</f>
        <v>0</v>
      </c>
      <c r="Q203" s="197">
        <v>0</v>
      </c>
      <c r="R203" s="197">
        <f>Q203*H203</f>
        <v>0</v>
      </c>
      <c r="S203" s="197">
        <v>0</v>
      </c>
      <c r="T203" s="198">
        <f>S203*H203</f>
        <v>0</v>
      </c>
      <c r="U203" s="34"/>
      <c r="V203" s="34"/>
      <c r="W203" s="34"/>
      <c r="X203" s="34"/>
      <c r="Y203" s="34"/>
      <c r="Z203" s="34"/>
      <c r="AA203" s="34"/>
      <c r="AB203" s="34"/>
      <c r="AC203" s="34"/>
      <c r="AD203" s="34"/>
      <c r="AE203" s="34"/>
      <c r="AR203" s="199" t="s">
        <v>169</v>
      </c>
      <c r="AT203" s="199" t="s">
        <v>165</v>
      </c>
      <c r="AU203" s="199" t="s">
        <v>88</v>
      </c>
      <c r="AY203" s="17" t="s">
        <v>163</v>
      </c>
      <c r="BE203" s="200">
        <f>IF(N203="základní",J203,0)</f>
        <v>0</v>
      </c>
      <c r="BF203" s="200">
        <f>IF(N203="snížená",J203,0)</f>
        <v>0</v>
      </c>
      <c r="BG203" s="200">
        <f>IF(N203="zákl. přenesená",J203,0)</f>
        <v>0</v>
      </c>
      <c r="BH203" s="200">
        <f>IF(N203="sníž. přenesená",J203,0)</f>
        <v>0</v>
      </c>
      <c r="BI203" s="200">
        <f>IF(N203="nulová",J203,0)</f>
        <v>0</v>
      </c>
      <c r="BJ203" s="17" t="s">
        <v>86</v>
      </c>
      <c r="BK203" s="200">
        <f>ROUND(I203*H203,2)</f>
        <v>0</v>
      </c>
      <c r="BL203" s="17" t="s">
        <v>169</v>
      </c>
      <c r="BM203" s="199" t="s">
        <v>366</v>
      </c>
    </row>
    <row r="204" spans="1:65" s="12" customFormat="1" ht="22.9" customHeight="1">
      <c r="B204" s="171"/>
      <c r="C204" s="172"/>
      <c r="D204" s="173" t="s">
        <v>77</v>
      </c>
      <c r="E204" s="185" t="s">
        <v>2305</v>
      </c>
      <c r="F204" s="185" t="s">
        <v>2306</v>
      </c>
      <c r="G204" s="172"/>
      <c r="H204" s="172"/>
      <c r="I204" s="175"/>
      <c r="J204" s="186">
        <f>BK204</f>
        <v>0</v>
      </c>
      <c r="K204" s="172"/>
      <c r="L204" s="177"/>
      <c r="M204" s="178"/>
      <c r="N204" s="179"/>
      <c r="O204" s="179"/>
      <c r="P204" s="180">
        <f>P205</f>
        <v>0</v>
      </c>
      <c r="Q204" s="179"/>
      <c r="R204" s="180">
        <f>R205</f>
        <v>0</v>
      </c>
      <c r="S204" s="179"/>
      <c r="T204" s="181">
        <f>T205</f>
        <v>0</v>
      </c>
      <c r="AR204" s="182" t="s">
        <v>86</v>
      </c>
      <c r="AT204" s="183" t="s">
        <v>77</v>
      </c>
      <c r="AU204" s="183" t="s">
        <v>86</v>
      </c>
      <c r="AY204" s="182" t="s">
        <v>163</v>
      </c>
      <c r="BK204" s="184">
        <f>BK205</f>
        <v>0</v>
      </c>
    </row>
    <row r="205" spans="1:65" s="2" customFormat="1" ht="16.5" customHeight="1">
      <c r="A205" s="34"/>
      <c r="B205" s="35"/>
      <c r="C205" s="187" t="s">
        <v>263</v>
      </c>
      <c r="D205" s="187" t="s">
        <v>165</v>
      </c>
      <c r="E205" s="188" t="s">
        <v>2307</v>
      </c>
      <c r="F205" s="189" t="s">
        <v>2308</v>
      </c>
      <c r="G205" s="190" t="s">
        <v>822</v>
      </c>
      <c r="H205" s="191">
        <v>1</v>
      </c>
      <c r="I205" s="192"/>
      <c r="J205" s="193">
        <f>ROUND(I205*H205,2)</f>
        <v>0</v>
      </c>
      <c r="K205" s="194"/>
      <c r="L205" s="39"/>
      <c r="M205" s="195" t="s">
        <v>1</v>
      </c>
      <c r="N205" s="196" t="s">
        <v>43</v>
      </c>
      <c r="O205" s="71"/>
      <c r="P205" s="197">
        <f>O205*H205</f>
        <v>0</v>
      </c>
      <c r="Q205" s="197">
        <v>0</v>
      </c>
      <c r="R205" s="197">
        <f>Q205*H205</f>
        <v>0</v>
      </c>
      <c r="S205" s="197">
        <v>0</v>
      </c>
      <c r="T205" s="198">
        <f>S205*H205</f>
        <v>0</v>
      </c>
      <c r="U205" s="34"/>
      <c r="V205" s="34"/>
      <c r="W205" s="34"/>
      <c r="X205" s="34"/>
      <c r="Y205" s="34"/>
      <c r="Z205" s="34"/>
      <c r="AA205" s="34"/>
      <c r="AB205" s="34"/>
      <c r="AC205" s="34"/>
      <c r="AD205" s="34"/>
      <c r="AE205" s="34"/>
      <c r="AR205" s="199" t="s">
        <v>169</v>
      </c>
      <c r="AT205" s="199" t="s">
        <v>165</v>
      </c>
      <c r="AU205" s="199" t="s">
        <v>88</v>
      </c>
      <c r="AY205" s="17" t="s">
        <v>163</v>
      </c>
      <c r="BE205" s="200">
        <f>IF(N205="základní",J205,0)</f>
        <v>0</v>
      </c>
      <c r="BF205" s="200">
        <f>IF(N205="snížená",J205,0)</f>
        <v>0</v>
      </c>
      <c r="BG205" s="200">
        <f>IF(N205="zákl. přenesená",J205,0)</f>
        <v>0</v>
      </c>
      <c r="BH205" s="200">
        <f>IF(N205="sníž. přenesená",J205,0)</f>
        <v>0</v>
      </c>
      <c r="BI205" s="200">
        <f>IF(N205="nulová",J205,0)</f>
        <v>0</v>
      </c>
      <c r="BJ205" s="17" t="s">
        <v>86</v>
      </c>
      <c r="BK205" s="200">
        <f>ROUND(I205*H205,2)</f>
        <v>0</v>
      </c>
      <c r="BL205" s="17" t="s">
        <v>169</v>
      </c>
      <c r="BM205" s="199" t="s">
        <v>374</v>
      </c>
    </row>
    <row r="206" spans="1:65" s="12" customFormat="1" ht="22.9" customHeight="1">
      <c r="B206" s="171"/>
      <c r="C206" s="172"/>
      <c r="D206" s="173" t="s">
        <v>77</v>
      </c>
      <c r="E206" s="185" t="s">
        <v>2261</v>
      </c>
      <c r="F206" s="185" t="s">
        <v>2262</v>
      </c>
      <c r="G206" s="172"/>
      <c r="H206" s="172"/>
      <c r="I206" s="175"/>
      <c r="J206" s="186">
        <f>BK206</f>
        <v>0</v>
      </c>
      <c r="K206" s="172"/>
      <c r="L206" s="177"/>
      <c r="M206" s="178"/>
      <c r="N206" s="179"/>
      <c r="O206" s="179"/>
      <c r="P206" s="180">
        <f>P207</f>
        <v>0</v>
      </c>
      <c r="Q206" s="179"/>
      <c r="R206" s="180">
        <f>R207</f>
        <v>0</v>
      </c>
      <c r="S206" s="179"/>
      <c r="T206" s="181">
        <f>T207</f>
        <v>0</v>
      </c>
      <c r="AR206" s="182" t="s">
        <v>86</v>
      </c>
      <c r="AT206" s="183" t="s">
        <v>77</v>
      </c>
      <c r="AU206" s="183" t="s">
        <v>86</v>
      </c>
      <c r="AY206" s="182" t="s">
        <v>163</v>
      </c>
      <c r="BK206" s="184">
        <f>BK207</f>
        <v>0</v>
      </c>
    </row>
    <row r="207" spans="1:65" s="2" customFormat="1" ht="16.5" customHeight="1">
      <c r="A207" s="34"/>
      <c r="B207" s="35"/>
      <c r="C207" s="187" t="s">
        <v>270</v>
      </c>
      <c r="D207" s="187" t="s">
        <v>165</v>
      </c>
      <c r="E207" s="188" t="s">
        <v>2309</v>
      </c>
      <c r="F207" s="189" t="s">
        <v>2310</v>
      </c>
      <c r="G207" s="190" t="s">
        <v>822</v>
      </c>
      <c r="H207" s="191">
        <v>1</v>
      </c>
      <c r="I207" s="192"/>
      <c r="J207" s="193">
        <f>ROUND(I207*H207,2)</f>
        <v>0</v>
      </c>
      <c r="K207" s="194"/>
      <c r="L207" s="39"/>
      <c r="M207" s="195" t="s">
        <v>1</v>
      </c>
      <c r="N207" s="196" t="s">
        <v>43</v>
      </c>
      <c r="O207" s="71"/>
      <c r="P207" s="197">
        <f>O207*H207</f>
        <v>0</v>
      </c>
      <c r="Q207" s="197">
        <v>0</v>
      </c>
      <c r="R207" s="197">
        <f>Q207*H207</f>
        <v>0</v>
      </c>
      <c r="S207" s="197">
        <v>0</v>
      </c>
      <c r="T207" s="198">
        <f>S207*H207</f>
        <v>0</v>
      </c>
      <c r="U207" s="34"/>
      <c r="V207" s="34"/>
      <c r="W207" s="34"/>
      <c r="X207" s="34"/>
      <c r="Y207" s="34"/>
      <c r="Z207" s="34"/>
      <c r="AA207" s="34"/>
      <c r="AB207" s="34"/>
      <c r="AC207" s="34"/>
      <c r="AD207" s="34"/>
      <c r="AE207" s="34"/>
      <c r="AR207" s="199" t="s">
        <v>169</v>
      </c>
      <c r="AT207" s="199" t="s">
        <v>165</v>
      </c>
      <c r="AU207" s="199" t="s">
        <v>88</v>
      </c>
      <c r="AY207" s="17" t="s">
        <v>163</v>
      </c>
      <c r="BE207" s="200">
        <f>IF(N207="základní",J207,0)</f>
        <v>0</v>
      </c>
      <c r="BF207" s="200">
        <f>IF(N207="snížená",J207,0)</f>
        <v>0</v>
      </c>
      <c r="BG207" s="200">
        <f>IF(N207="zákl. přenesená",J207,0)</f>
        <v>0</v>
      </c>
      <c r="BH207" s="200">
        <f>IF(N207="sníž. přenesená",J207,0)</f>
        <v>0</v>
      </c>
      <c r="BI207" s="200">
        <f>IF(N207="nulová",J207,0)</f>
        <v>0</v>
      </c>
      <c r="BJ207" s="17" t="s">
        <v>86</v>
      </c>
      <c r="BK207" s="200">
        <f>ROUND(I207*H207,2)</f>
        <v>0</v>
      </c>
      <c r="BL207" s="17" t="s">
        <v>169</v>
      </c>
      <c r="BM207" s="199" t="s">
        <v>380</v>
      </c>
    </row>
    <row r="208" spans="1:65" s="12" customFormat="1" ht="22.9" customHeight="1">
      <c r="B208" s="171"/>
      <c r="C208" s="172"/>
      <c r="D208" s="173" t="s">
        <v>77</v>
      </c>
      <c r="E208" s="185" t="s">
        <v>2311</v>
      </c>
      <c r="F208" s="185" t="s">
        <v>2312</v>
      </c>
      <c r="G208" s="172"/>
      <c r="H208" s="172"/>
      <c r="I208" s="175"/>
      <c r="J208" s="186">
        <f>BK208</f>
        <v>0</v>
      </c>
      <c r="K208" s="172"/>
      <c r="L208" s="177"/>
      <c r="M208" s="178"/>
      <c r="N208" s="179"/>
      <c r="O208" s="179"/>
      <c r="P208" s="180">
        <f>SUM(P209:P211)</f>
        <v>0</v>
      </c>
      <c r="Q208" s="179"/>
      <c r="R208" s="180">
        <f>SUM(R209:R211)</f>
        <v>0</v>
      </c>
      <c r="S208" s="179"/>
      <c r="T208" s="181">
        <f>SUM(T209:T211)</f>
        <v>0</v>
      </c>
      <c r="AR208" s="182" t="s">
        <v>86</v>
      </c>
      <c r="AT208" s="183" t="s">
        <v>77</v>
      </c>
      <c r="AU208" s="183" t="s">
        <v>86</v>
      </c>
      <c r="AY208" s="182" t="s">
        <v>163</v>
      </c>
      <c r="BK208" s="184">
        <f>SUM(BK209:BK211)</f>
        <v>0</v>
      </c>
    </row>
    <row r="209" spans="1:65" s="2" customFormat="1" ht="21.75" customHeight="1">
      <c r="A209" s="34"/>
      <c r="B209" s="35"/>
      <c r="C209" s="187" t="s">
        <v>295</v>
      </c>
      <c r="D209" s="187" t="s">
        <v>165</v>
      </c>
      <c r="E209" s="188" t="s">
        <v>2313</v>
      </c>
      <c r="F209" s="189" t="s">
        <v>2314</v>
      </c>
      <c r="G209" s="190" t="s">
        <v>822</v>
      </c>
      <c r="H209" s="191">
        <v>3</v>
      </c>
      <c r="I209" s="192"/>
      <c r="J209" s="193">
        <f>ROUND(I209*H209,2)</f>
        <v>0</v>
      </c>
      <c r="K209" s="194"/>
      <c r="L209" s="39"/>
      <c r="M209" s="195" t="s">
        <v>1</v>
      </c>
      <c r="N209" s="196" t="s">
        <v>43</v>
      </c>
      <c r="O209" s="71"/>
      <c r="P209" s="197">
        <f>O209*H209</f>
        <v>0</v>
      </c>
      <c r="Q209" s="197">
        <v>0</v>
      </c>
      <c r="R209" s="197">
        <f>Q209*H209</f>
        <v>0</v>
      </c>
      <c r="S209" s="197">
        <v>0</v>
      </c>
      <c r="T209" s="198">
        <f>S209*H209</f>
        <v>0</v>
      </c>
      <c r="U209" s="34"/>
      <c r="V209" s="34"/>
      <c r="W209" s="34"/>
      <c r="X209" s="34"/>
      <c r="Y209" s="34"/>
      <c r="Z209" s="34"/>
      <c r="AA209" s="34"/>
      <c r="AB209" s="34"/>
      <c r="AC209" s="34"/>
      <c r="AD209" s="34"/>
      <c r="AE209" s="34"/>
      <c r="AR209" s="199" t="s">
        <v>169</v>
      </c>
      <c r="AT209" s="199" t="s">
        <v>165</v>
      </c>
      <c r="AU209" s="199" t="s">
        <v>88</v>
      </c>
      <c r="AY209" s="17" t="s">
        <v>163</v>
      </c>
      <c r="BE209" s="200">
        <f>IF(N209="základní",J209,0)</f>
        <v>0</v>
      </c>
      <c r="BF209" s="200">
        <f>IF(N209="snížená",J209,0)</f>
        <v>0</v>
      </c>
      <c r="BG209" s="200">
        <f>IF(N209="zákl. přenesená",J209,0)</f>
        <v>0</v>
      </c>
      <c r="BH209" s="200">
        <f>IF(N209="sníž. přenesená",J209,0)</f>
        <v>0</v>
      </c>
      <c r="BI209" s="200">
        <f>IF(N209="nulová",J209,0)</f>
        <v>0</v>
      </c>
      <c r="BJ209" s="17" t="s">
        <v>86</v>
      </c>
      <c r="BK209" s="200">
        <f>ROUND(I209*H209,2)</f>
        <v>0</v>
      </c>
      <c r="BL209" s="17" t="s">
        <v>169</v>
      </c>
      <c r="BM209" s="199" t="s">
        <v>384</v>
      </c>
    </row>
    <row r="210" spans="1:65" s="2" customFormat="1" ht="16.5" customHeight="1">
      <c r="A210" s="34"/>
      <c r="B210" s="35"/>
      <c r="C210" s="187" t="s">
        <v>302</v>
      </c>
      <c r="D210" s="187" t="s">
        <v>165</v>
      </c>
      <c r="E210" s="188" t="s">
        <v>2315</v>
      </c>
      <c r="F210" s="189" t="s">
        <v>2316</v>
      </c>
      <c r="G210" s="190" t="s">
        <v>822</v>
      </c>
      <c r="H210" s="191">
        <v>1</v>
      </c>
      <c r="I210" s="192"/>
      <c r="J210" s="193">
        <f>ROUND(I210*H210,2)</f>
        <v>0</v>
      </c>
      <c r="K210" s="194"/>
      <c r="L210" s="39"/>
      <c r="M210" s="195" t="s">
        <v>1</v>
      </c>
      <c r="N210" s="196" t="s">
        <v>43</v>
      </c>
      <c r="O210" s="71"/>
      <c r="P210" s="197">
        <f>O210*H210</f>
        <v>0</v>
      </c>
      <c r="Q210" s="197">
        <v>0</v>
      </c>
      <c r="R210" s="197">
        <f>Q210*H210</f>
        <v>0</v>
      </c>
      <c r="S210" s="197">
        <v>0</v>
      </c>
      <c r="T210" s="198">
        <f>S210*H210</f>
        <v>0</v>
      </c>
      <c r="U210" s="34"/>
      <c r="V210" s="34"/>
      <c r="W210" s="34"/>
      <c r="X210" s="34"/>
      <c r="Y210" s="34"/>
      <c r="Z210" s="34"/>
      <c r="AA210" s="34"/>
      <c r="AB210" s="34"/>
      <c r="AC210" s="34"/>
      <c r="AD210" s="34"/>
      <c r="AE210" s="34"/>
      <c r="AR210" s="199" t="s">
        <v>169</v>
      </c>
      <c r="AT210" s="199" t="s">
        <v>165</v>
      </c>
      <c r="AU210" s="199" t="s">
        <v>88</v>
      </c>
      <c r="AY210" s="17" t="s">
        <v>163</v>
      </c>
      <c r="BE210" s="200">
        <f>IF(N210="základní",J210,0)</f>
        <v>0</v>
      </c>
      <c r="BF210" s="200">
        <f>IF(N210="snížená",J210,0)</f>
        <v>0</v>
      </c>
      <c r="BG210" s="200">
        <f>IF(N210="zákl. přenesená",J210,0)</f>
        <v>0</v>
      </c>
      <c r="BH210" s="200">
        <f>IF(N210="sníž. přenesená",J210,0)</f>
        <v>0</v>
      </c>
      <c r="BI210" s="200">
        <f>IF(N210="nulová",J210,0)</f>
        <v>0</v>
      </c>
      <c r="BJ210" s="17" t="s">
        <v>86</v>
      </c>
      <c r="BK210" s="200">
        <f>ROUND(I210*H210,2)</f>
        <v>0</v>
      </c>
      <c r="BL210" s="17" t="s">
        <v>169</v>
      </c>
      <c r="BM210" s="199" t="s">
        <v>394</v>
      </c>
    </row>
    <row r="211" spans="1:65" s="2" customFormat="1" ht="21.75" customHeight="1">
      <c r="A211" s="34"/>
      <c r="B211" s="35"/>
      <c r="C211" s="187" t="s">
        <v>7</v>
      </c>
      <c r="D211" s="187" t="s">
        <v>165</v>
      </c>
      <c r="E211" s="188" t="s">
        <v>2317</v>
      </c>
      <c r="F211" s="189" t="s">
        <v>2318</v>
      </c>
      <c r="G211" s="190" t="s">
        <v>822</v>
      </c>
      <c r="H211" s="191">
        <v>1</v>
      </c>
      <c r="I211" s="192"/>
      <c r="J211" s="193">
        <f>ROUND(I211*H211,2)</f>
        <v>0</v>
      </c>
      <c r="K211" s="194"/>
      <c r="L211" s="39"/>
      <c r="M211" s="195" t="s">
        <v>1</v>
      </c>
      <c r="N211" s="196" t="s">
        <v>43</v>
      </c>
      <c r="O211" s="71"/>
      <c r="P211" s="197">
        <f>O211*H211</f>
        <v>0</v>
      </c>
      <c r="Q211" s="197">
        <v>0</v>
      </c>
      <c r="R211" s="197">
        <f>Q211*H211</f>
        <v>0</v>
      </c>
      <c r="S211" s="197">
        <v>0</v>
      </c>
      <c r="T211" s="198">
        <f>S211*H211</f>
        <v>0</v>
      </c>
      <c r="U211" s="34"/>
      <c r="V211" s="34"/>
      <c r="W211" s="34"/>
      <c r="X211" s="34"/>
      <c r="Y211" s="34"/>
      <c r="Z211" s="34"/>
      <c r="AA211" s="34"/>
      <c r="AB211" s="34"/>
      <c r="AC211" s="34"/>
      <c r="AD211" s="34"/>
      <c r="AE211" s="34"/>
      <c r="AR211" s="199" t="s">
        <v>169</v>
      </c>
      <c r="AT211" s="199" t="s">
        <v>165</v>
      </c>
      <c r="AU211" s="199" t="s">
        <v>88</v>
      </c>
      <c r="AY211" s="17" t="s">
        <v>163</v>
      </c>
      <c r="BE211" s="200">
        <f>IF(N211="základní",J211,0)</f>
        <v>0</v>
      </c>
      <c r="BF211" s="200">
        <f>IF(N211="snížená",J211,0)</f>
        <v>0</v>
      </c>
      <c r="BG211" s="200">
        <f>IF(N211="zákl. přenesená",J211,0)</f>
        <v>0</v>
      </c>
      <c r="BH211" s="200">
        <f>IF(N211="sníž. přenesená",J211,0)</f>
        <v>0</v>
      </c>
      <c r="BI211" s="200">
        <f>IF(N211="nulová",J211,0)</f>
        <v>0</v>
      </c>
      <c r="BJ211" s="17" t="s">
        <v>86</v>
      </c>
      <c r="BK211" s="200">
        <f>ROUND(I211*H211,2)</f>
        <v>0</v>
      </c>
      <c r="BL211" s="17" t="s">
        <v>169</v>
      </c>
      <c r="BM211" s="199" t="s">
        <v>404</v>
      </c>
    </row>
    <row r="212" spans="1:65" s="12" customFormat="1" ht="25.9" customHeight="1">
      <c r="B212" s="171"/>
      <c r="C212" s="172"/>
      <c r="D212" s="173" t="s">
        <v>77</v>
      </c>
      <c r="E212" s="174" t="s">
        <v>2319</v>
      </c>
      <c r="F212" s="174" t="s">
        <v>2320</v>
      </c>
      <c r="G212" s="172"/>
      <c r="H212" s="172"/>
      <c r="I212" s="175"/>
      <c r="J212" s="176">
        <f>BK212</f>
        <v>0</v>
      </c>
      <c r="K212" s="172"/>
      <c r="L212" s="177"/>
      <c r="M212" s="178"/>
      <c r="N212" s="179"/>
      <c r="O212" s="179"/>
      <c r="P212" s="180">
        <f>P213+P216+P218+P220</f>
        <v>0</v>
      </c>
      <c r="Q212" s="179"/>
      <c r="R212" s="180">
        <f>R213+R216+R218+R220</f>
        <v>0</v>
      </c>
      <c r="S212" s="179"/>
      <c r="T212" s="181">
        <f>T213+T216+T218+T220</f>
        <v>0</v>
      </c>
      <c r="AR212" s="182" t="s">
        <v>86</v>
      </c>
      <c r="AT212" s="183" t="s">
        <v>77</v>
      </c>
      <c r="AU212" s="183" t="s">
        <v>78</v>
      </c>
      <c r="AY212" s="182" t="s">
        <v>163</v>
      </c>
      <c r="BK212" s="184">
        <f>BK213+BK216+BK218+BK220</f>
        <v>0</v>
      </c>
    </row>
    <row r="213" spans="1:65" s="12" customFormat="1" ht="22.9" customHeight="1">
      <c r="B213" s="171"/>
      <c r="C213" s="172"/>
      <c r="D213" s="173" t="s">
        <v>77</v>
      </c>
      <c r="E213" s="185" t="s">
        <v>2301</v>
      </c>
      <c r="F213" s="185" t="s">
        <v>2302</v>
      </c>
      <c r="G213" s="172"/>
      <c r="H213" s="172"/>
      <c r="I213" s="175"/>
      <c r="J213" s="186">
        <f>BK213</f>
        <v>0</v>
      </c>
      <c r="K213" s="172"/>
      <c r="L213" s="177"/>
      <c r="M213" s="178"/>
      <c r="N213" s="179"/>
      <c r="O213" s="179"/>
      <c r="P213" s="180">
        <f>SUM(P214:P215)</f>
        <v>0</v>
      </c>
      <c r="Q213" s="179"/>
      <c r="R213" s="180">
        <f>SUM(R214:R215)</f>
        <v>0</v>
      </c>
      <c r="S213" s="179"/>
      <c r="T213" s="181">
        <f>SUM(T214:T215)</f>
        <v>0</v>
      </c>
      <c r="AR213" s="182" t="s">
        <v>86</v>
      </c>
      <c r="AT213" s="183" t="s">
        <v>77</v>
      </c>
      <c r="AU213" s="183" t="s">
        <v>86</v>
      </c>
      <c r="AY213" s="182" t="s">
        <v>163</v>
      </c>
      <c r="BK213" s="184">
        <f>SUM(BK214:BK215)</f>
        <v>0</v>
      </c>
    </row>
    <row r="214" spans="1:65" s="2" customFormat="1" ht="21.75" customHeight="1">
      <c r="A214" s="34"/>
      <c r="B214" s="35"/>
      <c r="C214" s="187" t="s">
        <v>315</v>
      </c>
      <c r="D214" s="187" t="s">
        <v>165</v>
      </c>
      <c r="E214" s="188" t="s">
        <v>2321</v>
      </c>
      <c r="F214" s="189" t="s">
        <v>2322</v>
      </c>
      <c r="G214" s="190" t="s">
        <v>822</v>
      </c>
      <c r="H214" s="191">
        <v>1</v>
      </c>
      <c r="I214" s="192"/>
      <c r="J214" s="193">
        <f>ROUND(I214*H214,2)</f>
        <v>0</v>
      </c>
      <c r="K214" s="194"/>
      <c r="L214" s="39"/>
      <c r="M214" s="195" t="s">
        <v>1</v>
      </c>
      <c r="N214" s="196" t="s">
        <v>43</v>
      </c>
      <c r="O214" s="71"/>
      <c r="P214" s="197">
        <f>O214*H214</f>
        <v>0</v>
      </c>
      <c r="Q214" s="197">
        <v>0</v>
      </c>
      <c r="R214" s="197">
        <f>Q214*H214</f>
        <v>0</v>
      </c>
      <c r="S214" s="197">
        <v>0</v>
      </c>
      <c r="T214" s="198">
        <f>S214*H214</f>
        <v>0</v>
      </c>
      <c r="U214" s="34"/>
      <c r="V214" s="34"/>
      <c r="W214" s="34"/>
      <c r="X214" s="34"/>
      <c r="Y214" s="34"/>
      <c r="Z214" s="34"/>
      <c r="AA214" s="34"/>
      <c r="AB214" s="34"/>
      <c r="AC214" s="34"/>
      <c r="AD214" s="34"/>
      <c r="AE214" s="34"/>
      <c r="AR214" s="199" t="s">
        <v>169</v>
      </c>
      <c r="AT214" s="199" t="s">
        <v>165</v>
      </c>
      <c r="AU214" s="199" t="s">
        <v>88</v>
      </c>
      <c r="AY214" s="17" t="s">
        <v>163</v>
      </c>
      <c r="BE214" s="200">
        <f>IF(N214="základní",J214,0)</f>
        <v>0</v>
      </c>
      <c r="BF214" s="200">
        <f>IF(N214="snížená",J214,0)</f>
        <v>0</v>
      </c>
      <c r="BG214" s="200">
        <f>IF(N214="zákl. přenesená",J214,0)</f>
        <v>0</v>
      </c>
      <c r="BH214" s="200">
        <f>IF(N214="sníž. přenesená",J214,0)</f>
        <v>0</v>
      </c>
      <c r="BI214" s="200">
        <f>IF(N214="nulová",J214,0)</f>
        <v>0</v>
      </c>
      <c r="BJ214" s="17" t="s">
        <v>86</v>
      </c>
      <c r="BK214" s="200">
        <f>ROUND(I214*H214,2)</f>
        <v>0</v>
      </c>
      <c r="BL214" s="17" t="s">
        <v>169</v>
      </c>
      <c r="BM214" s="199" t="s">
        <v>412</v>
      </c>
    </row>
    <row r="215" spans="1:65" s="2" customFormat="1" ht="16.5" customHeight="1">
      <c r="A215" s="34"/>
      <c r="B215" s="35"/>
      <c r="C215" s="187" t="s">
        <v>320</v>
      </c>
      <c r="D215" s="187" t="s">
        <v>165</v>
      </c>
      <c r="E215" s="188" t="s">
        <v>2323</v>
      </c>
      <c r="F215" s="189" t="s">
        <v>2324</v>
      </c>
      <c r="G215" s="190" t="s">
        <v>822</v>
      </c>
      <c r="H215" s="191">
        <v>1</v>
      </c>
      <c r="I215" s="192"/>
      <c r="J215" s="193">
        <f>ROUND(I215*H215,2)</f>
        <v>0</v>
      </c>
      <c r="K215" s="194"/>
      <c r="L215" s="39"/>
      <c r="M215" s="195" t="s">
        <v>1</v>
      </c>
      <c r="N215" s="196" t="s">
        <v>43</v>
      </c>
      <c r="O215" s="71"/>
      <c r="P215" s="197">
        <f>O215*H215</f>
        <v>0</v>
      </c>
      <c r="Q215" s="197">
        <v>0</v>
      </c>
      <c r="R215" s="197">
        <f>Q215*H215</f>
        <v>0</v>
      </c>
      <c r="S215" s="197">
        <v>0</v>
      </c>
      <c r="T215" s="198">
        <f>S215*H215</f>
        <v>0</v>
      </c>
      <c r="U215" s="34"/>
      <c r="V215" s="34"/>
      <c r="W215" s="34"/>
      <c r="X215" s="34"/>
      <c r="Y215" s="34"/>
      <c r="Z215" s="34"/>
      <c r="AA215" s="34"/>
      <c r="AB215" s="34"/>
      <c r="AC215" s="34"/>
      <c r="AD215" s="34"/>
      <c r="AE215" s="34"/>
      <c r="AR215" s="199" t="s">
        <v>169</v>
      </c>
      <c r="AT215" s="199" t="s">
        <v>165</v>
      </c>
      <c r="AU215" s="199" t="s">
        <v>88</v>
      </c>
      <c r="AY215" s="17" t="s">
        <v>163</v>
      </c>
      <c r="BE215" s="200">
        <f>IF(N215="základní",J215,0)</f>
        <v>0</v>
      </c>
      <c r="BF215" s="200">
        <f>IF(N215="snížená",J215,0)</f>
        <v>0</v>
      </c>
      <c r="BG215" s="200">
        <f>IF(N215="zákl. přenesená",J215,0)</f>
        <v>0</v>
      </c>
      <c r="BH215" s="200">
        <f>IF(N215="sníž. přenesená",J215,0)</f>
        <v>0</v>
      </c>
      <c r="BI215" s="200">
        <f>IF(N215="nulová",J215,0)</f>
        <v>0</v>
      </c>
      <c r="BJ215" s="17" t="s">
        <v>86</v>
      </c>
      <c r="BK215" s="200">
        <f>ROUND(I215*H215,2)</f>
        <v>0</v>
      </c>
      <c r="BL215" s="17" t="s">
        <v>169</v>
      </c>
      <c r="BM215" s="199" t="s">
        <v>434</v>
      </c>
    </row>
    <row r="216" spans="1:65" s="12" customFormat="1" ht="22.9" customHeight="1">
      <c r="B216" s="171"/>
      <c r="C216" s="172"/>
      <c r="D216" s="173" t="s">
        <v>77</v>
      </c>
      <c r="E216" s="185" t="s">
        <v>2305</v>
      </c>
      <c r="F216" s="185" t="s">
        <v>2306</v>
      </c>
      <c r="G216" s="172"/>
      <c r="H216" s="172"/>
      <c r="I216" s="175"/>
      <c r="J216" s="186">
        <f>BK216</f>
        <v>0</v>
      </c>
      <c r="K216" s="172"/>
      <c r="L216" s="177"/>
      <c r="M216" s="178"/>
      <c r="N216" s="179"/>
      <c r="O216" s="179"/>
      <c r="P216" s="180">
        <f>P217</f>
        <v>0</v>
      </c>
      <c r="Q216" s="179"/>
      <c r="R216" s="180">
        <f>R217</f>
        <v>0</v>
      </c>
      <c r="S216" s="179"/>
      <c r="T216" s="181">
        <f>T217</f>
        <v>0</v>
      </c>
      <c r="AR216" s="182" t="s">
        <v>86</v>
      </c>
      <c r="AT216" s="183" t="s">
        <v>77</v>
      </c>
      <c r="AU216" s="183" t="s">
        <v>86</v>
      </c>
      <c r="AY216" s="182" t="s">
        <v>163</v>
      </c>
      <c r="BK216" s="184">
        <f>BK217</f>
        <v>0</v>
      </c>
    </row>
    <row r="217" spans="1:65" s="2" customFormat="1" ht="16.5" customHeight="1">
      <c r="A217" s="34"/>
      <c r="B217" s="35"/>
      <c r="C217" s="187" t="s">
        <v>324</v>
      </c>
      <c r="D217" s="187" t="s">
        <v>165</v>
      </c>
      <c r="E217" s="188" t="s">
        <v>2307</v>
      </c>
      <c r="F217" s="189" t="s">
        <v>2308</v>
      </c>
      <c r="G217" s="190" t="s">
        <v>822</v>
      </c>
      <c r="H217" s="191">
        <v>1</v>
      </c>
      <c r="I217" s="192"/>
      <c r="J217" s="193">
        <f>ROUND(I217*H217,2)</f>
        <v>0</v>
      </c>
      <c r="K217" s="194"/>
      <c r="L217" s="39"/>
      <c r="M217" s="195" t="s">
        <v>1</v>
      </c>
      <c r="N217" s="196" t="s">
        <v>43</v>
      </c>
      <c r="O217" s="71"/>
      <c r="P217" s="197">
        <f>O217*H217</f>
        <v>0</v>
      </c>
      <c r="Q217" s="197">
        <v>0</v>
      </c>
      <c r="R217" s="197">
        <f>Q217*H217</f>
        <v>0</v>
      </c>
      <c r="S217" s="197">
        <v>0</v>
      </c>
      <c r="T217" s="198">
        <f>S217*H217</f>
        <v>0</v>
      </c>
      <c r="U217" s="34"/>
      <c r="V217" s="34"/>
      <c r="W217" s="34"/>
      <c r="X217" s="34"/>
      <c r="Y217" s="34"/>
      <c r="Z217" s="34"/>
      <c r="AA217" s="34"/>
      <c r="AB217" s="34"/>
      <c r="AC217" s="34"/>
      <c r="AD217" s="34"/>
      <c r="AE217" s="34"/>
      <c r="AR217" s="199" t="s">
        <v>169</v>
      </c>
      <c r="AT217" s="199" t="s">
        <v>165</v>
      </c>
      <c r="AU217" s="199" t="s">
        <v>88</v>
      </c>
      <c r="AY217" s="17" t="s">
        <v>163</v>
      </c>
      <c r="BE217" s="200">
        <f>IF(N217="základní",J217,0)</f>
        <v>0</v>
      </c>
      <c r="BF217" s="200">
        <f>IF(N217="snížená",J217,0)</f>
        <v>0</v>
      </c>
      <c r="BG217" s="200">
        <f>IF(N217="zákl. přenesená",J217,0)</f>
        <v>0</v>
      </c>
      <c r="BH217" s="200">
        <f>IF(N217="sníž. přenesená",J217,0)</f>
        <v>0</v>
      </c>
      <c r="BI217" s="200">
        <f>IF(N217="nulová",J217,0)</f>
        <v>0</v>
      </c>
      <c r="BJ217" s="17" t="s">
        <v>86</v>
      </c>
      <c r="BK217" s="200">
        <f>ROUND(I217*H217,2)</f>
        <v>0</v>
      </c>
      <c r="BL217" s="17" t="s">
        <v>169</v>
      </c>
      <c r="BM217" s="199" t="s">
        <v>442</v>
      </c>
    </row>
    <row r="218" spans="1:65" s="12" customFormat="1" ht="22.9" customHeight="1">
      <c r="B218" s="171"/>
      <c r="C218" s="172"/>
      <c r="D218" s="173" t="s">
        <v>77</v>
      </c>
      <c r="E218" s="185" t="s">
        <v>2261</v>
      </c>
      <c r="F218" s="185" t="s">
        <v>2262</v>
      </c>
      <c r="G218" s="172"/>
      <c r="H218" s="172"/>
      <c r="I218" s="175"/>
      <c r="J218" s="186">
        <f>BK218</f>
        <v>0</v>
      </c>
      <c r="K218" s="172"/>
      <c r="L218" s="177"/>
      <c r="M218" s="178"/>
      <c r="N218" s="179"/>
      <c r="O218" s="179"/>
      <c r="P218" s="180">
        <f>P219</f>
        <v>0</v>
      </c>
      <c r="Q218" s="179"/>
      <c r="R218" s="180">
        <f>R219</f>
        <v>0</v>
      </c>
      <c r="S218" s="179"/>
      <c r="T218" s="181">
        <f>T219</f>
        <v>0</v>
      </c>
      <c r="AR218" s="182" t="s">
        <v>86</v>
      </c>
      <c r="AT218" s="183" t="s">
        <v>77</v>
      </c>
      <c r="AU218" s="183" t="s">
        <v>86</v>
      </c>
      <c r="AY218" s="182" t="s">
        <v>163</v>
      </c>
      <c r="BK218" s="184">
        <f>BK219</f>
        <v>0</v>
      </c>
    </row>
    <row r="219" spans="1:65" s="2" customFormat="1" ht="16.5" customHeight="1">
      <c r="A219" s="34"/>
      <c r="B219" s="35"/>
      <c r="C219" s="187" t="s">
        <v>329</v>
      </c>
      <c r="D219" s="187" t="s">
        <v>165</v>
      </c>
      <c r="E219" s="188" t="s">
        <v>2325</v>
      </c>
      <c r="F219" s="189" t="s">
        <v>2326</v>
      </c>
      <c r="G219" s="190" t="s">
        <v>822</v>
      </c>
      <c r="H219" s="191">
        <v>4</v>
      </c>
      <c r="I219" s="192"/>
      <c r="J219" s="193">
        <f>ROUND(I219*H219,2)</f>
        <v>0</v>
      </c>
      <c r="K219" s="194"/>
      <c r="L219" s="39"/>
      <c r="M219" s="195" t="s">
        <v>1</v>
      </c>
      <c r="N219" s="196" t="s">
        <v>43</v>
      </c>
      <c r="O219" s="71"/>
      <c r="P219" s="197">
        <f>O219*H219</f>
        <v>0</v>
      </c>
      <c r="Q219" s="197">
        <v>0</v>
      </c>
      <c r="R219" s="197">
        <f>Q219*H219</f>
        <v>0</v>
      </c>
      <c r="S219" s="197">
        <v>0</v>
      </c>
      <c r="T219" s="198">
        <f>S219*H219</f>
        <v>0</v>
      </c>
      <c r="U219" s="34"/>
      <c r="V219" s="34"/>
      <c r="W219" s="34"/>
      <c r="X219" s="34"/>
      <c r="Y219" s="34"/>
      <c r="Z219" s="34"/>
      <c r="AA219" s="34"/>
      <c r="AB219" s="34"/>
      <c r="AC219" s="34"/>
      <c r="AD219" s="34"/>
      <c r="AE219" s="34"/>
      <c r="AR219" s="199" t="s">
        <v>169</v>
      </c>
      <c r="AT219" s="199" t="s">
        <v>165</v>
      </c>
      <c r="AU219" s="199" t="s">
        <v>88</v>
      </c>
      <c r="AY219" s="17" t="s">
        <v>163</v>
      </c>
      <c r="BE219" s="200">
        <f>IF(N219="základní",J219,0)</f>
        <v>0</v>
      </c>
      <c r="BF219" s="200">
        <f>IF(N219="snížená",J219,0)</f>
        <v>0</v>
      </c>
      <c r="BG219" s="200">
        <f>IF(N219="zákl. přenesená",J219,0)</f>
        <v>0</v>
      </c>
      <c r="BH219" s="200">
        <f>IF(N219="sníž. přenesená",J219,0)</f>
        <v>0</v>
      </c>
      <c r="BI219" s="200">
        <f>IF(N219="nulová",J219,0)</f>
        <v>0</v>
      </c>
      <c r="BJ219" s="17" t="s">
        <v>86</v>
      </c>
      <c r="BK219" s="200">
        <f>ROUND(I219*H219,2)</f>
        <v>0</v>
      </c>
      <c r="BL219" s="17" t="s">
        <v>169</v>
      </c>
      <c r="BM219" s="199" t="s">
        <v>468</v>
      </c>
    </row>
    <row r="220" spans="1:65" s="12" customFormat="1" ht="22.9" customHeight="1">
      <c r="B220" s="171"/>
      <c r="C220" s="172"/>
      <c r="D220" s="173" t="s">
        <v>77</v>
      </c>
      <c r="E220" s="185" t="s">
        <v>2311</v>
      </c>
      <c r="F220" s="185" t="s">
        <v>2312</v>
      </c>
      <c r="G220" s="172"/>
      <c r="H220" s="172"/>
      <c r="I220" s="175"/>
      <c r="J220" s="186">
        <f>BK220</f>
        <v>0</v>
      </c>
      <c r="K220" s="172"/>
      <c r="L220" s="177"/>
      <c r="M220" s="178"/>
      <c r="N220" s="179"/>
      <c r="O220" s="179"/>
      <c r="P220" s="180">
        <f>SUM(P221:P224)</f>
        <v>0</v>
      </c>
      <c r="Q220" s="179"/>
      <c r="R220" s="180">
        <f>SUM(R221:R224)</f>
        <v>0</v>
      </c>
      <c r="S220" s="179"/>
      <c r="T220" s="181">
        <f>SUM(T221:T224)</f>
        <v>0</v>
      </c>
      <c r="AR220" s="182" t="s">
        <v>86</v>
      </c>
      <c r="AT220" s="183" t="s">
        <v>77</v>
      </c>
      <c r="AU220" s="183" t="s">
        <v>86</v>
      </c>
      <c r="AY220" s="182" t="s">
        <v>163</v>
      </c>
      <c r="BK220" s="184">
        <f>SUM(BK221:BK224)</f>
        <v>0</v>
      </c>
    </row>
    <row r="221" spans="1:65" s="2" customFormat="1" ht="21.75" customHeight="1">
      <c r="A221" s="34"/>
      <c r="B221" s="35"/>
      <c r="C221" s="187" t="s">
        <v>338</v>
      </c>
      <c r="D221" s="187" t="s">
        <v>165</v>
      </c>
      <c r="E221" s="188" t="s">
        <v>2313</v>
      </c>
      <c r="F221" s="189" t="s">
        <v>2314</v>
      </c>
      <c r="G221" s="190" t="s">
        <v>822</v>
      </c>
      <c r="H221" s="191">
        <v>5</v>
      </c>
      <c r="I221" s="192"/>
      <c r="J221" s="193">
        <f>ROUND(I221*H221,2)</f>
        <v>0</v>
      </c>
      <c r="K221" s="194"/>
      <c r="L221" s="39"/>
      <c r="M221" s="195" t="s">
        <v>1</v>
      </c>
      <c r="N221" s="196" t="s">
        <v>43</v>
      </c>
      <c r="O221" s="71"/>
      <c r="P221" s="197">
        <f>O221*H221</f>
        <v>0</v>
      </c>
      <c r="Q221" s="197">
        <v>0</v>
      </c>
      <c r="R221" s="197">
        <f>Q221*H221</f>
        <v>0</v>
      </c>
      <c r="S221" s="197">
        <v>0</v>
      </c>
      <c r="T221" s="198">
        <f>S221*H221</f>
        <v>0</v>
      </c>
      <c r="U221" s="34"/>
      <c r="V221" s="34"/>
      <c r="W221" s="34"/>
      <c r="X221" s="34"/>
      <c r="Y221" s="34"/>
      <c r="Z221" s="34"/>
      <c r="AA221" s="34"/>
      <c r="AB221" s="34"/>
      <c r="AC221" s="34"/>
      <c r="AD221" s="34"/>
      <c r="AE221" s="34"/>
      <c r="AR221" s="199" t="s">
        <v>169</v>
      </c>
      <c r="AT221" s="199" t="s">
        <v>165</v>
      </c>
      <c r="AU221" s="199" t="s">
        <v>88</v>
      </c>
      <c r="AY221" s="17" t="s">
        <v>163</v>
      </c>
      <c r="BE221" s="200">
        <f>IF(N221="základní",J221,0)</f>
        <v>0</v>
      </c>
      <c r="BF221" s="200">
        <f>IF(N221="snížená",J221,0)</f>
        <v>0</v>
      </c>
      <c r="BG221" s="200">
        <f>IF(N221="zákl. přenesená",J221,0)</f>
        <v>0</v>
      </c>
      <c r="BH221" s="200">
        <f>IF(N221="sníž. přenesená",J221,0)</f>
        <v>0</v>
      </c>
      <c r="BI221" s="200">
        <f>IF(N221="nulová",J221,0)</f>
        <v>0</v>
      </c>
      <c r="BJ221" s="17" t="s">
        <v>86</v>
      </c>
      <c r="BK221" s="200">
        <f>ROUND(I221*H221,2)</f>
        <v>0</v>
      </c>
      <c r="BL221" s="17" t="s">
        <v>169</v>
      </c>
      <c r="BM221" s="199" t="s">
        <v>479</v>
      </c>
    </row>
    <row r="222" spans="1:65" s="2" customFormat="1" ht="16.5" customHeight="1">
      <c r="A222" s="34"/>
      <c r="B222" s="35"/>
      <c r="C222" s="187" t="s">
        <v>343</v>
      </c>
      <c r="D222" s="187" t="s">
        <v>165</v>
      </c>
      <c r="E222" s="188" t="s">
        <v>2315</v>
      </c>
      <c r="F222" s="189" t="s">
        <v>2316</v>
      </c>
      <c r="G222" s="190" t="s">
        <v>822</v>
      </c>
      <c r="H222" s="191">
        <v>14</v>
      </c>
      <c r="I222" s="192"/>
      <c r="J222" s="193">
        <f>ROUND(I222*H222,2)</f>
        <v>0</v>
      </c>
      <c r="K222" s="194"/>
      <c r="L222" s="39"/>
      <c r="M222" s="195" t="s">
        <v>1</v>
      </c>
      <c r="N222" s="196" t="s">
        <v>43</v>
      </c>
      <c r="O222" s="71"/>
      <c r="P222" s="197">
        <f>O222*H222</f>
        <v>0</v>
      </c>
      <c r="Q222" s="197">
        <v>0</v>
      </c>
      <c r="R222" s="197">
        <f>Q222*H222</f>
        <v>0</v>
      </c>
      <c r="S222" s="197">
        <v>0</v>
      </c>
      <c r="T222" s="198">
        <f>S222*H222</f>
        <v>0</v>
      </c>
      <c r="U222" s="34"/>
      <c r="V222" s="34"/>
      <c r="W222" s="34"/>
      <c r="X222" s="34"/>
      <c r="Y222" s="34"/>
      <c r="Z222" s="34"/>
      <c r="AA222" s="34"/>
      <c r="AB222" s="34"/>
      <c r="AC222" s="34"/>
      <c r="AD222" s="34"/>
      <c r="AE222" s="34"/>
      <c r="AR222" s="199" t="s">
        <v>169</v>
      </c>
      <c r="AT222" s="199" t="s">
        <v>165</v>
      </c>
      <c r="AU222" s="199" t="s">
        <v>88</v>
      </c>
      <c r="AY222" s="17" t="s">
        <v>163</v>
      </c>
      <c r="BE222" s="200">
        <f>IF(N222="základní",J222,0)</f>
        <v>0</v>
      </c>
      <c r="BF222" s="200">
        <f>IF(N222="snížená",J222,0)</f>
        <v>0</v>
      </c>
      <c r="BG222" s="200">
        <f>IF(N222="zákl. přenesená",J222,0)</f>
        <v>0</v>
      </c>
      <c r="BH222" s="200">
        <f>IF(N222="sníž. přenesená",J222,0)</f>
        <v>0</v>
      </c>
      <c r="BI222" s="200">
        <f>IF(N222="nulová",J222,0)</f>
        <v>0</v>
      </c>
      <c r="BJ222" s="17" t="s">
        <v>86</v>
      </c>
      <c r="BK222" s="200">
        <f>ROUND(I222*H222,2)</f>
        <v>0</v>
      </c>
      <c r="BL222" s="17" t="s">
        <v>169</v>
      </c>
      <c r="BM222" s="199" t="s">
        <v>488</v>
      </c>
    </row>
    <row r="223" spans="1:65" s="2" customFormat="1" ht="21.75" customHeight="1">
      <c r="A223" s="34"/>
      <c r="B223" s="35"/>
      <c r="C223" s="187" t="s">
        <v>348</v>
      </c>
      <c r="D223" s="187" t="s">
        <v>165</v>
      </c>
      <c r="E223" s="188" t="s">
        <v>2317</v>
      </c>
      <c r="F223" s="189" t="s">
        <v>2318</v>
      </c>
      <c r="G223" s="190" t="s">
        <v>822</v>
      </c>
      <c r="H223" s="191">
        <v>1</v>
      </c>
      <c r="I223" s="192"/>
      <c r="J223" s="193">
        <f>ROUND(I223*H223,2)</f>
        <v>0</v>
      </c>
      <c r="K223" s="194"/>
      <c r="L223" s="39"/>
      <c r="M223" s="195" t="s">
        <v>1</v>
      </c>
      <c r="N223" s="196" t="s">
        <v>43</v>
      </c>
      <c r="O223" s="71"/>
      <c r="P223" s="197">
        <f>O223*H223</f>
        <v>0</v>
      </c>
      <c r="Q223" s="197">
        <v>0</v>
      </c>
      <c r="R223" s="197">
        <f>Q223*H223</f>
        <v>0</v>
      </c>
      <c r="S223" s="197">
        <v>0</v>
      </c>
      <c r="T223" s="198">
        <f>S223*H223</f>
        <v>0</v>
      </c>
      <c r="U223" s="34"/>
      <c r="V223" s="34"/>
      <c r="W223" s="34"/>
      <c r="X223" s="34"/>
      <c r="Y223" s="34"/>
      <c r="Z223" s="34"/>
      <c r="AA223" s="34"/>
      <c r="AB223" s="34"/>
      <c r="AC223" s="34"/>
      <c r="AD223" s="34"/>
      <c r="AE223" s="34"/>
      <c r="AR223" s="199" t="s">
        <v>169</v>
      </c>
      <c r="AT223" s="199" t="s">
        <v>165</v>
      </c>
      <c r="AU223" s="199" t="s">
        <v>88</v>
      </c>
      <c r="AY223" s="17" t="s">
        <v>163</v>
      </c>
      <c r="BE223" s="200">
        <f>IF(N223="základní",J223,0)</f>
        <v>0</v>
      </c>
      <c r="BF223" s="200">
        <f>IF(N223="snížená",J223,0)</f>
        <v>0</v>
      </c>
      <c r="BG223" s="200">
        <f>IF(N223="zákl. přenesená",J223,0)</f>
        <v>0</v>
      </c>
      <c r="BH223" s="200">
        <f>IF(N223="sníž. přenesená",J223,0)</f>
        <v>0</v>
      </c>
      <c r="BI223" s="200">
        <f>IF(N223="nulová",J223,0)</f>
        <v>0</v>
      </c>
      <c r="BJ223" s="17" t="s">
        <v>86</v>
      </c>
      <c r="BK223" s="200">
        <f>ROUND(I223*H223,2)</f>
        <v>0</v>
      </c>
      <c r="BL223" s="17" t="s">
        <v>169</v>
      </c>
      <c r="BM223" s="199" t="s">
        <v>498</v>
      </c>
    </row>
    <row r="224" spans="1:65" s="2" customFormat="1" ht="21.75" customHeight="1">
      <c r="A224" s="34"/>
      <c r="B224" s="35"/>
      <c r="C224" s="187" t="s">
        <v>352</v>
      </c>
      <c r="D224" s="187" t="s">
        <v>165</v>
      </c>
      <c r="E224" s="188" t="s">
        <v>2327</v>
      </c>
      <c r="F224" s="189" t="s">
        <v>2328</v>
      </c>
      <c r="G224" s="190" t="s">
        <v>822</v>
      </c>
      <c r="H224" s="191">
        <v>1</v>
      </c>
      <c r="I224" s="192"/>
      <c r="J224" s="193">
        <f>ROUND(I224*H224,2)</f>
        <v>0</v>
      </c>
      <c r="K224" s="194"/>
      <c r="L224" s="39"/>
      <c r="M224" s="195" t="s">
        <v>1</v>
      </c>
      <c r="N224" s="196" t="s">
        <v>43</v>
      </c>
      <c r="O224" s="71"/>
      <c r="P224" s="197">
        <f>O224*H224</f>
        <v>0</v>
      </c>
      <c r="Q224" s="197">
        <v>0</v>
      </c>
      <c r="R224" s="197">
        <f>Q224*H224</f>
        <v>0</v>
      </c>
      <c r="S224" s="197">
        <v>0</v>
      </c>
      <c r="T224" s="198">
        <f>S224*H224</f>
        <v>0</v>
      </c>
      <c r="U224" s="34"/>
      <c r="V224" s="34"/>
      <c r="W224" s="34"/>
      <c r="X224" s="34"/>
      <c r="Y224" s="34"/>
      <c r="Z224" s="34"/>
      <c r="AA224" s="34"/>
      <c r="AB224" s="34"/>
      <c r="AC224" s="34"/>
      <c r="AD224" s="34"/>
      <c r="AE224" s="34"/>
      <c r="AR224" s="199" t="s">
        <v>169</v>
      </c>
      <c r="AT224" s="199" t="s">
        <v>165</v>
      </c>
      <c r="AU224" s="199" t="s">
        <v>88</v>
      </c>
      <c r="AY224" s="17" t="s">
        <v>163</v>
      </c>
      <c r="BE224" s="200">
        <f>IF(N224="základní",J224,0)</f>
        <v>0</v>
      </c>
      <c r="BF224" s="200">
        <f>IF(N224="snížená",J224,0)</f>
        <v>0</v>
      </c>
      <c r="BG224" s="200">
        <f>IF(N224="zákl. přenesená",J224,0)</f>
        <v>0</v>
      </c>
      <c r="BH224" s="200">
        <f>IF(N224="sníž. přenesená",J224,0)</f>
        <v>0</v>
      </c>
      <c r="BI224" s="200">
        <f>IF(N224="nulová",J224,0)</f>
        <v>0</v>
      </c>
      <c r="BJ224" s="17" t="s">
        <v>86</v>
      </c>
      <c r="BK224" s="200">
        <f>ROUND(I224*H224,2)</f>
        <v>0</v>
      </c>
      <c r="BL224" s="17" t="s">
        <v>169</v>
      </c>
      <c r="BM224" s="199" t="s">
        <v>507</v>
      </c>
    </row>
    <row r="225" spans="1:65" s="12" customFormat="1" ht="25.9" customHeight="1">
      <c r="B225" s="171"/>
      <c r="C225" s="172"/>
      <c r="D225" s="173" t="s">
        <v>77</v>
      </c>
      <c r="E225" s="174" t="s">
        <v>2329</v>
      </c>
      <c r="F225" s="174" t="s">
        <v>2330</v>
      </c>
      <c r="G225" s="172"/>
      <c r="H225" s="172"/>
      <c r="I225" s="175"/>
      <c r="J225" s="176">
        <f>BK225</f>
        <v>0</v>
      </c>
      <c r="K225" s="172"/>
      <c r="L225" s="177"/>
      <c r="M225" s="178"/>
      <c r="N225" s="179"/>
      <c r="O225" s="179"/>
      <c r="P225" s="180">
        <f>P226+P229+P231+P233</f>
        <v>0</v>
      </c>
      <c r="Q225" s="179"/>
      <c r="R225" s="180">
        <f>R226+R229+R231+R233</f>
        <v>0</v>
      </c>
      <c r="S225" s="179"/>
      <c r="T225" s="181">
        <f>T226+T229+T231+T233</f>
        <v>0</v>
      </c>
      <c r="AR225" s="182" t="s">
        <v>86</v>
      </c>
      <c r="AT225" s="183" t="s">
        <v>77</v>
      </c>
      <c r="AU225" s="183" t="s">
        <v>78</v>
      </c>
      <c r="AY225" s="182" t="s">
        <v>163</v>
      </c>
      <c r="BK225" s="184">
        <f>BK226+BK229+BK231+BK233</f>
        <v>0</v>
      </c>
    </row>
    <row r="226" spans="1:65" s="12" customFormat="1" ht="22.9" customHeight="1">
      <c r="B226" s="171"/>
      <c r="C226" s="172"/>
      <c r="D226" s="173" t="s">
        <v>77</v>
      </c>
      <c r="E226" s="185" t="s">
        <v>2301</v>
      </c>
      <c r="F226" s="185" t="s">
        <v>2302</v>
      </c>
      <c r="G226" s="172"/>
      <c r="H226" s="172"/>
      <c r="I226" s="175"/>
      <c r="J226" s="186">
        <f>BK226</f>
        <v>0</v>
      </c>
      <c r="K226" s="172"/>
      <c r="L226" s="177"/>
      <c r="M226" s="178"/>
      <c r="N226" s="179"/>
      <c r="O226" s="179"/>
      <c r="P226" s="180">
        <f>SUM(P227:P228)</f>
        <v>0</v>
      </c>
      <c r="Q226" s="179"/>
      <c r="R226" s="180">
        <f>SUM(R227:R228)</f>
        <v>0</v>
      </c>
      <c r="S226" s="179"/>
      <c r="T226" s="181">
        <f>SUM(T227:T228)</f>
        <v>0</v>
      </c>
      <c r="AR226" s="182" t="s">
        <v>86</v>
      </c>
      <c r="AT226" s="183" t="s">
        <v>77</v>
      </c>
      <c r="AU226" s="183" t="s">
        <v>86</v>
      </c>
      <c r="AY226" s="182" t="s">
        <v>163</v>
      </c>
      <c r="BK226" s="184">
        <f>SUM(BK227:BK228)</f>
        <v>0</v>
      </c>
    </row>
    <row r="227" spans="1:65" s="2" customFormat="1" ht="21.75" customHeight="1">
      <c r="A227" s="34"/>
      <c r="B227" s="35"/>
      <c r="C227" s="187" t="s">
        <v>356</v>
      </c>
      <c r="D227" s="187" t="s">
        <v>165</v>
      </c>
      <c r="E227" s="188" t="s">
        <v>2321</v>
      </c>
      <c r="F227" s="189" t="s">
        <v>2322</v>
      </c>
      <c r="G227" s="190" t="s">
        <v>822</v>
      </c>
      <c r="H227" s="191">
        <v>1</v>
      </c>
      <c r="I227" s="192"/>
      <c r="J227" s="193">
        <f>ROUND(I227*H227,2)</f>
        <v>0</v>
      </c>
      <c r="K227" s="194"/>
      <c r="L227" s="39"/>
      <c r="M227" s="195" t="s">
        <v>1</v>
      </c>
      <c r="N227" s="196" t="s">
        <v>43</v>
      </c>
      <c r="O227" s="71"/>
      <c r="P227" s="197">
        <f>O227*H227</f>
        <v>0</v>
      </c>
      <c r="Q227" s="197">
        <v>0</v>
      </c>
      <c r="R227" s="197">
        <f>Q227*H227</f>
        <v>0</v>
      </c>
      <c r="S227" s="197">
        <v>0</v>
      </c>
      <c r="T227" s="198">
        <f>S227*H227</f>
        <v>0</v>
      </c>
      <c r="U227" s="34"/>
      <c r="V227" s="34"/>
      <c r="W227" s="34"/>
      <c r="X227" s="34"/>
      <c r="Y227" s="34"/>
      <c r="Z227" s="34"/>
      <c r="AA227" s="34"/>
      <c r="AB227" s="34"/>
      <c r="AC227" s="34"/>
      <c r="AD227" s="34"/>
      <c r="AE227" s="34"/>
      <c r="AR227" s="199" t="s">
        <v>169</v>
      </c>
      <c r="AT227" s="199" t="s">
        <v>165</v>
      </c>
      <c r="AU227" s="199" t="s">
        <v>88</v>
      </c>
      <c r="AY227" s="17" t="s">
        <v>163</v>
      </c>
      <c r="BE227" s="200">
        <f>IF(N227="základní",J227,0)</f>
        <v>0</v>
      </c>
      <c r="BF227" s="200">
        <f>IF(N227="snížená",J227,0)</f>
        <v>0</v>
      </c>
      <c r="BG227" s="200">
        <f>IF(N227="zákl. přenesená",J227,0)</f>
        <v>0</v>
      </c>
      <c r="BH227" s="200">
        <f>IF(N227="sníž. přenesená",J227,0)</f>
        <v>0</v>
      </c>
      <c r="BI227" s="200">
        <f>IF(N227="nulová",J227,0)</f>
        <v>0</v>
      </c>
      <c r="BJ227" s="17" t="s">
        <v>86</v>
      </c>
      <c r="BK227" s="200">
        <f>ROUND(I227*H227,2)</f>
        <v>0</v>
      </c>
      <c r="BL227" s="17" t="s">
        <v>169</v>
      </c>
      <c r="BM227" s="199" t="s">
        <v>402</v>
      </c>
    </row>
    <row r="228" spans="1:65" s="2" customFormat="1" ht="16.5" customHeight="1">
      <c r="A228" s="34"/>
      <c r="B228" s="35"/>
      <c r="C228" s="187" t="s">
        <v>361</v>
      </c>
      <c r="D228" s="187" t="s">
        <v>165</v>
      </c>
      <c r="E228" s="188" t="s">
        <v>2323</v>
      </c>
      <c r="F228" s="189" t="s">
        <v>2324</v>
      </c>
      <c r="G228" s="190" t="s">
        <v>822</v>
      </c>
      <c r="H228" s="191">
        <v>1</v>
      </c>
      <c r="I228" s="192"/>
      <c r="J228" s="193">
        <f>ROUND(I228*H228,2)</f>
        <v>0</v>
      </c>
      <c r="K228" s="194"/>
      <c r="L228" s="39"/>
      <c r="M228" s="195" t="s">
        <v>1</v>
      </c>
      <c r="N228" s="196" t="s">
        <v>43</v>
      </c>
      <c r="O228" s="71"/>
      <c r="P228" s="197">
        <f>O228*H228</f>
        <v>0</v>
      </c>
      <c r="Q228" s="197">
        <v>0</v>
      </c>
      <c r="R228" s="197">
        <f>Q228*H228</f>
        <v>0</v>
      </c>
      <c r="S228" s="197">
        <v>0</v>
      </c>
      <c r="T228" s="198">
        <f>S228*H228</f>
        <v>0</v>
      </c>
      <c r="U228" s="34"/>
      <c r="V228" s="34"/>
      <c r="W228" s="34"/>
      <c r="X228" s="34"/>
      <c r="Y228" s="34"/>
      <c r="Z228" s="34"/>
      <c r="AA228" s="34"/>
      <c r="AB228" s="34"/>
      <c r="AC228" s="34"/>
      <c r="AD228" s="34"/>
      <c r="AE228" s="34"/>
      <c r="AR228" s="199" t="s">
        <v>169</v>
      </c>
      <c r="AT228" s="199" t="s">
        <v>165</v>
      </c>
      <c r="AU228" s="199" t="s">
        <v>88</v>
      </c>
      <c r="AY228" s="17" t="s">
        <v>163</v>
      </c>
      <c r="BE228" s="200">
        <f>IF(N228="základní",J228,0)</f>
        <v>0</v>
      </c>
      <c r="BF228" s="200">
        <f>IF(N228="snížená",J228,0)</f>
        <v>0</v>
      </c>
      <c r="BG228" s="200">
        <f>IF(N228="zákl. přenesená",J228,0)</f>
        <v>0</v>
      </c>
      <c r="BH228" s="200">
        <f>IF(N228="sníž. přenesená",J228,0)</f>
        <v>0</v>
      </c>
      <c r="BI228" s="200">
        <f>IF(N228="nulová",J228,0)</f>
        <v>0</v>
      </c>
      <c r="BJ228" s="17" t="s">
        <v>86</v>
      </c>
      <c r="BK228" s="200">
        <f>ROUND(I228*H228,2)</f>
        <v>0</v>
      </c>
      <c r="BL228" s="17" t="s">
        <v>169</v>
      </c>
      <c r="BM228" s="199" t="s">
        <v>529</v>
      </c>
    </row>
    <row r="229" spans="1:65" s="12" customFormat="1" ht="22.9" customHeight="1">
      <c r="B229" s="171"/>
      <c r="C229" s="172"/>
      <c r="D229" s="173" t="s">
        <v>77</v>
      </c>
      <c r="E229" s="185" t="s">
        <v>2305</v>
      </c>
      <c r="F229" s="185" t="s">
        <v>2306</v>
      </c>
      <c r="G229" s="172"/>
      <c r="H229" s="172"/>
      <c r="I229" s="175"/>
      <c r="J229" s="186">
        <f>BK229</f>
        <v>0</v>
      </c>
      <c r="K229" s="172"/>
      <c r="L229" s="177"/>
      <c r="M229" s="178"/>
      <c r="N229" s="179"/>
      <c r="O229" s="179"/>
      <c r="P229" s="180">
        <f>P230</f>
        <v>0</v>
      </c>
      <c r="Q229" s="179"/>
      <c r="R229" s="180">
        <f>R230</f>
        <v>0</v>
      </c>
      <c r="S229" s="179"/>
      <c r="T229" s="181">
        <f>T230</f>
        <v>0</v>
      </c>
      <c r="AR229" s="182" t="s">
        <v>86</v>
      </c>
      <c r="AT229" s="183" t="s">
        <v>77</v>
      </c>
      <c r="AU229" s="183" t="s">
        <v>86</v>
      </c>
      <c r="AY229" s="182" t="s">
        <v>163</v>
      </c>
      <c r="BK229" s="184">
        <f>BK230</f>
        <v>0</v>
      </c>
    </row>
    <row r="230" spans="1:65" s="2" customFormat="1" ht="16.5" customHeight="1">
      <c r="A230" s="34"/>
      <c r="B230" s="35"/>
      <c r="C230" s="187" t="s">
        <v>366</v>
      </c>
      <c r="D230" s="187" t="s">
        <v>165</v>
      </c>
      <c r="E230" s="188" t="s">
        <v>2307</v>
      </c>
      <c r="F230" s="189" t="s">
        <v>2308</v>
      </c>
      <c r="G230" s="190" t="s">
        <v>822</v>
      </c>
      <c r="H230" s="191">
        <v>1</v>
      </c>
      <c r="I230" s="192"/>
      <c r="J230" s="193">
        <f>ROUND(I230*H230,2)</f>
        <v>0</v>
      </c>
      <c r="K230" s="194"/>
      <c r="L230" s="39"/>
      <c r="M230" s="195" t="s">
        <v>1</v>
      </c>
      <c r="N230" s="196" t="s">
        <v>43</v>
      </c>
      <c r="O230" s="71"/>
      <c r="P230" s="197">
        <f>O230*H230</f>
        <v>0</v>
      </c>
      <c r="Q230" s="197">
        <v>0</v>
      </c>
      <c r="R230" s="197">
        <f>Q230*H230</f>
        <v>0</v>
      </c>
      <c r="S230" s="197">
        <v>0</v>
      </c>
      <c r="T230" s="198">
        <f>S230*H230</f>
        <v>0</v>
      </c>
      <c r="U230" s="34"/>
      <c r="V230" s="34"/>
      <c r="W230" s="34"/>
      <c r="X230" s="34"/>
      <c r="Y230" s="34"/>
      <c r="Z230" s="34"/>
      <c r="AA230" s="34"/>
      <c r="AB230" s="34"/>
      <c r="AC230" s="34"/>
      <c r="AD230" s="34"/>
      <c r="AE230" s="34"/>
      <c r="AR230" s="199" t="s">
        <v>169</v>
      </c>
      <c r="AT230" s="199" t="s">
        <v>165</v>
      </c>
      <c r="AU230" s="199" t="s">
        <v>88</v>
      </c>
      <c r="AY230" s="17" t="s">
        <v>163</v>
      </c>
      <c r="BE230" s="200">
        <f>IF(N230="základní",J230,0)</f>
        <v>0</v>
      </c>
      <c r="BF230" s="200">
        <f>IF(N230="snížená",J230,0)</f>
        <v>0</v>
      </c>
      <c r="BG230" s="200">
        <f>IF(N230="zákl. přenesená",J230,0)</f>
        <v>0</v>
      </c>
      <c r="BH230" s="200">
        <f>IF(N230="sníž. přenesená",J230,0)</f>
        <v>0</v>
      </c>
      <c r="BI230" s="200">
        <f>IF(N230="nulová",J230,0)</f>
        <v>0</v>
      </c>
      <c r="BJ230" s="17" t="s">
        <v>86</v>
      </c>
      <c r="BK230" s="200">
        <f>ROUND(I230*H230,2)</f>
        <v>0</v>
      </c>
      <c r="BL230" s="17" t="s">
        <v>169</v>
      </c>
      <c r="BM230" s="199" t="s">
        <v>541</v>
      </c>
    </row>
    <row r="231" spans="1:65" s="12" customFormat="1" ht="22.9" customHeight="1">
      <c r="B231" s="171"/>
      <c r="C231" s="172"/>
      <c r="D231" s="173" t="s">
        <v>77</v>
      </c>
      <c r="E231" s="185" t="s">
        <v>2261</v>
      </c>
      <c r="F231" s="185" t="s">
        <v>2262</v>
      </c>
      <c r="G231" s="172"/>
      <c r="H231" s="172"/>
      <c r="I231" s="175"/>
      <c r="J231" s="186">
        <f>BK231</f>
        <v>0</v>
      </c>
      <c r="K231" s="172"/>
      <c r="L231" s="177"/>
      <c r="M231" s="178"/>
      <c r="N231" s="179"/>
      <c r="O231" s="179"/>
      <c r="P231" s="180">
        <f>P232</f>
        <v>0</v>
      </c>
      <c r="Q231" s="179"/>
      <c r="R231" s="180">
        <f>R232</f>
        <v>0</v>
      </c>
      <c r="S231" s="179"/>
      <c r="T231" s="181">
        <f>T232</f>
        <v>0</v>
      </c>
      <c r="AR231" s="182" t="s">
        <v>86</v>
      </c>
      <c r="AT231" s="183" t="s">
        <v>77</v>
      </c>
      <c r="AU231" s="183" t="s">
        <v>86</v>
      </c>
      <c r="AY231" s="182" t="s">
        <v>163</v>
      </c>
      <c r="BK231" s="184">
        <f>BK232</f>
        <v>0</v>
      </c>
    </row>
    <row r="232" spans="1:65" s="2" customFormat="1" ht="16.5" customHeight="1">
      <c r="A232" s="34"/>
      <c r="B232" s="35"/>
      <c r="C232" s="187" t="s">
        <v>370</v>
      </c>
      <c r="D232" s="187" t="s">
        <v>165</v>
      </c>
      <c r="E232" s="188" t="s">
        <v>2325</v>
      </c>
      <c r="F232" s="189" t="s">
        <v>2326</v>
      </c>
      <c r="G232" s="190" t="s">
        <v>822</v>
      </c>
      <c r="H232" s="191">
        <v>5</v>
      </c>
      <c r="I232" s="192"/>
      <c r="J232" s="193">
        <f>ROUND(I232*H232,2)</f>
        <v>0</v>
      </c>
      <c r="K232" s="194"/>
      <c r="L232" s="39"/>
      <c r="M232" s="195" t="s">
        <v>1</v>
      </c>
      <c r="N232" s="196" t="s">
        <v>43</v>
      </c>
      <c r="O232" s="71"/>
      <c r="P232" s="197">
        <f>O232*H232</f>
        <v>0</v>
      </c>
      <c r="Q232" s="197">
        <v>0</v>
      </c>
      <c r="R232" s="197">
        <f>Q232*H232</f>
        <v>0</v>
      </c>
      <c r="S232" s="197">
        <v>0</v>
      </c>
      <c r="T232" s="198">
        <f>S232*H232</f>
        <v>0</v>
      </c>
      <c r="U232" s="34"/>
      <c r="V232" s="34"/>
      <c r="W232" s="34"/>
      <c r="X232" s="34"/>
      <c r="Y232" s="34"/>
      <c r="Z232" s="34"/>
      <c r="AA232" s="34"/>
      <c r="AB232" s="34"/>
      <c r="AC232" s="34"/>
      <c r="AD232" s="34"/>
      <c r="AE232" s="34"/>
      <c r="AR232" s="199" t="s">
        <v>169</v>
      </c>
      <c r="AT232" s="199" t="s">
        <v>165</v>
      </c>
      <c r="AU232" s="199" t="s">
        <v>88</v>
      </c>
      <c r="AY232" s="17" t="s">
        <v>163</v>
      </c>
      <c r="BE232" s="200">
        <f>IF(N232="základní",J232,0)</f>
        <v>0</v>
      </c>
      <c r="BF232" s="200">
        <f>IF(N232="snížená",J232,0)</f>
        <v>0</v>
      </c>
      <c r="BG232" s="200">
        <f>IF(N232="zákl. přenesená",J232,0)</f>
        <v>0</v>
      </c>
      <c r="BH232" s="200">
        <f>IF(N232="sníž. přenesená",J232,0)</f>
        <v>0</v>
      </c>
      <c r="BI232" s="200">
        <f>IF(N232="nulová",J232,0)</f>
        <v>0</v>
      </c>
      <c r="BJ232" s="17" t="s">
        <v>86</v>
      </c>
      <c r="BK232" s="200">
        <f>ROUND(I232*H232,2)</f>
        <v>0</v>
      </c>
      <c r="BL232" s="17" t="s">
        <v>169</v>
      </c>
      <c r="BM232" s="199" t="s">
        <v>557</v>
      </c>
    </row>
    <row r="233" spans="1:65" s="12" customFormat="1" ht="22.9" customHeight="1">
      <c r="B233" s="171"/>
      <c r="C233" s="172"/>
      <c r="D233" s="173" t="s">
        <v>77</v>
      </c>
      <c r="E233" s="185" t="s">
        <v>2311</v>
      </c>
      <c r="F233" s="185" t="s">
        <v>2312</v>
      </c>
      <c r="G233" s="172"/>
      <c r="H233" s="172"/>
      <c r="I233" s="175"/>
      <c r="J233" s="186">
        <f>BK233</f>
        <v>0</v>
      </c>
      <c r="K233" s="172"/>
      <c r="L233" s="177"/>
      <c r="M233" s="178"/>
      <c r="N233" s="179"/>
      <c r="O233" s="179"/>
      <c r="P233" s="180">
        <f>SUM(P234:P237)</f>
        <v>0</v>
      </c>
      <c r="Q233" s="179"/>
      <c r="R233" s="180">
        <f>SUM(R234:R237)</f>
        <v>0</v>
      </c>
      <c r="S233" s="179"/>
      <c r="T233" s="181">
        <f>SUM(T234:T237)</f>
        <v>0</v>
      </c>
      <c r="AR233" s="182" t="s">
        <v>86</v>
      </c>
      <c r="AT233" s="183" t="s">
        <v>77</v>
      </c>
      <c r="AU233" s="183" t="s">
        <v>86</v>
      </c>
      <c r="AY233" s="182" t="s">
        <v>163</v>
      </c>
      <c r="BK233" s="184">
        <f>SUM(BK234:BK237)</f>
        <v>0</v>
      </c>
    </row>
    <row r="234" spans="1:65" s="2" customFormat="1" ht="21.75" customHeight="1">
      <c r="A234" s="34"/>
      <c r="B234" s="35"/>
      <c r="C234" s="187" t="s">
        <v>374</v>
      </c>
      <c r="D234" s="187" t="s">
        <v>165</v>
      </c>
      <c r="E234" s="188" t="s">
        <v>2313</v>
      </c>
      <c r="F234" s="189" t="s">
        <v>2314</v>
      </c>
      <c r="G234" s="190" t="s">
        <v>822</v>
      </c>
      <c r="H234" s="191">
        <v>4</v>
      </c>
      <c r="I234" s="192"/>
      <c r="J234" s="193">
        <f>ROUND(I234*H234,2)</f>
        <v>0</v>
      </c>
      <c r="K234" s="194"/>
      <c r="L234" s="39"/>
      <c r="M234" s="195" t="s">
        <v>1</v>
      </c>
      <c r="N234" s="196" t="s">
        <v>43</v>
      </c>
      <c r="O234" s="71"/>
      <c r="P234" s="197">
        <f>O234*H234</f>
        <v>0</v>
      </c>
      <c r="Q234" s="197">
        <v>0</v>
      </c>
      <c r="R234" s="197">
        <f>Q234*H234</f>
        <v>0</v>
      </c>
      <c r="S234" s="197">
        <v>0</v>
      </c>
      <c r="T234" s="198">
        <f>S234*H234</f>
        <v>0</v>
      </c>
      <c r="U234" s="34"/>
      <c r="V234" s="34"/>
      <c r="W234" s="34"/>
      <c r="X234" s="34"/>
      <c r="Y234" s="34"/>
      <c r="Z234" s="34"/>
      <c r="AA234" s="34"/>
      <c r="AB234" s="34"/>
      <c r="AC234" s="34"/>
      <c r="AD234" s="34"/>
      <c r="AE234" s="34"/>
      <c r="AR234" s="199" t="s">
        <v>169</v>
      </c>
      <c r="AT234" s="199" t="s">
        <v>165</v>
      </c>
      <c r="AU234" s="199" t="s">
        <v>88</v>
      </c>
      <c r="AY234" s="17" t="s">
        <v>163</v>
      </c>
      <c r="BE234" s="200">
        <f>IF(N234="základní",J234,0)</f>
        <v>0</v>
      </c>
      <c r="BF234" s="200">
        <f>IF(N234="snížená",J234,0)</f>
        <v>0</v>
      </c>
      <c r="BG234" s="200">
        <f>IF(N234="zákl. přenesená",J234,0)</f>
        <v>0</v>
      </c>
      <c r="BH234" s="200">
        <f>IF(N234="sníž. přenesená",J234,0)</f>
        <v>0</v>
      </c>
      <c r="BI234" s="200">
        <f>IF(N234="nulová",J234,0)</f>
        <v>0</v>
      </c>
      <c r="BJ234" s="17" t="s">
        <v>86</v>
      </c>
      <c r="BK234" s="200">
        <f>ROUND(I234*H234,2)</f>
        <v>0</v>
      </c>
      <c r="BL234" s="17" t="s">
        <v>169</v>
      </c>
      <c r="BM234" s="199" t="s">
        <v>568</v>
      </c>
    </row>
    <row r="235" spans="1:65" s="2" customFormat="1" ht="16.5" customHeight="1">
      <c r="A235" s="34"/>
      <c r="B235" s="35"/>
      <c r="C235" s="187" t="s">
        <v>378</v>
      </c>
      <c r="D235" s="187" t="s">
        <v>165</v>
      </c>
      <c r="E235" s="188" t="s">
        <v>2315</v>
      </c>
      <c r="F235" s="189" t="s">
        <v>2316</v>
      </c>
      <c r="G235" s="190" t="s">
        <v>822</v>
      </c>
      <c r="H235" s="191">
        <v>12</v>
      </c>
      <c r="I235" s="192"/>
      <c r="J235" s="193">
        <f>ROUND(I235*H235,2)</f>
        <v>0</v>
      </c>
      <c r="K235" s="194"/>
      <c r="L235" s="39"/>
      <c r="M235" s="195" t="s">
        <v>1</v>
      </c>
      <c r="N235" s="196" t="s">
        <v>43</v>
      </c>
      <c r="O235" s="71"/>
      <c r="P235" s="197">
        <f>O235*H235</f>
        <v>0</v>
      </c>
      <c r="Q235" s="197">
        <v>0</v>
      </c>
      <c r="R235" s="197">
        <f>Q235*H235</f>
        <v>0</v>
      </c>
      <c r="S235" s="197">
        <v>0</v>
      </c>
      <c r="T235" s="198">
        <f>S235*H235</f>
        <v>0</v>
      </c>
      <c r="U235" s="34"/>
      <c r="V235" s="34"/>
      <c r="W235" s="34"/>
      <c r="X235" s="34"/>
      <c r="Y235" s="34"/>
      <c r="Z235" s="34"/>
      <c r="AA235" s="34"/>
      <c r="AB235" s="34"/>
      <c r="AC235" s="34"/>
      <c r="AD235" s="34"/>
      <c r="AE235" s="34"/>
      <c r="AR235" s="199" t="s">
        <v>169</v>
      </c>
      <c r="AT235" s="199" t="s">
        <v>165</v>
      </c>
      <c r="AU235" s="199" t="s">
        <v>88</v>
      </c>
      <c r="AY235" s="17" t="s">
        <v>163</v>
      </c>
      <c r="BE235" s="200">
        <f>IF(N235="základní",J235,0)</f>
        <v>0</v>
      </c>
      <c r="BF235" s="200">
        <f>IF(N235="snížená",J235,0)</f>
        <v>0</v>
      </c>
      <c r="BG235" s="200">
        <f>IF(N235="zákl. přenesená",J235,0)</f>
        <v>0</v>
      </c>
      <c r="BH235" s="200">
        <f>IF(N235="sníž. přenesená",J235,0)</f>
        <v>0</v>
      </c>
      <c r="BI235" s="200">
        <f>IF(N235="nulová",J235,0)</f>
        <v>0</v>
      </c>
      <c r="BJ235" s="17" t="s">
        <v>86</v>
      </c>
      <c r="BK235" s="200">
        <f>ROUND(I235*H235,2)</f>
        <v>0</v>
      </c>
      <c r="BL235" s="17" t="s">
        <v>169</v>
      </c>
      <c r="BM235" s="199" t="s">
        <v>577</v>
      </c>
    </row>
    <row r="236" spans="1:65" s="2" customFormat="1" ht="21.75" customHeight="1">
      <c r="A236" s="34"/>
      <c r="B236" s="35"/>
      <c r="C236" s="187" t="s">
        <v>380</v>
      </c>
      <c r="D236" s="187" t="s">
        <v>165</v>
      </c>
      <c r="E236" s="188" t="s">
        <v>2317</v>
      </c>
      <c r="F236" s="189" t="s">
        <v>2318</v>
      </c>
      <c r="G236" s="190" t="s">
        <v>822</v>
      </c>
      <c r="H236" s="191">
        <v>1</v>
      </c>
      <c r="I236" s="192"/>
      <c r="J236" s="193">
        <f>ROUND(I236*H236,2)</f>
        <v>0</v>
      </c>
      <c r="K236" s="194"/>
      <c r="L236" s="39"/>
      <c r="M236" s="195" t="s">
        <v>1</v>
      </c>
      <c r="N236" s="196" t="s">
        <v>43</v>
      </c>
      <c r="O236" s="71"/>
      <c r="P236" s="197">
        <f>O236*H236</f>
        <v>0</v>
      </c>
      <c r="Q236" s="197">
        <v>0</v>
      </c>
      <c r="R236" s="197">
        <f>Q236*H236</f>
        <v>0</v>
      </c>
      <c r="S236" s="197">
        <v>0</v>
      </c>
      <c r="T236" s="198">
        <f>S236*H236</f>
        <v>0</v>
      </c>
      <c r="U236" s="34"/>
      <c r="V236" s="34"/>
      <c r="W236" s="34"/>
      <c r="X236" s="34"/>
      <c r="Y236" s="34"/>
      <c r="Z236" s="34"/>
      <c r="AA236" s="34"/>
      <c r="AB236" s="34"/>
      <c r="AC236" s="34"/>
      <c r="AD236" s="34"/>
      <c r="AE236" s="34"/>
      <c r="AR236" s="199" t="s">
        <v>169</v>
      </c>
      <c r="AT236" s="199" t="s">
        <v>165</v>
      </c>
      <c r="AU236" s="199" t="s">
        <v>88</v>
      </c>
      <c r="AY236" s="17" t="s">
        <v>163</v>
      </c>
      <c r="BE236" s="200">
        <f>IF(N236="základní",J236,0)</f>
        <v>0</v>
      </c>
      <c r="BF236" s="200">
        <f>IF(N236="snížená",J236,0)</f>
        <v>0</v>
      </c>
      <c r="BG236" s="200">
        <f>IF(N236="zákl. přenesená",J236,0)</f>
        <v>0</v>
      </c>
      <c r="BH236" s="200">
        <f>IF(N236="sníž. přenesená",J236,0)</f>
        <v>0</v>
      </c>
      <c r="BI236" s="200">
        <f>IF(N236="nulová",J236,0)</f>
        <v>0</v>
      </c>
      <c r="BJ236" s="17" t="s">
        <v>86</v>
      </c>
      <c r="BK236" s="200">
        <f>ROUND(I236*H236,2)</f>
        <v>0</v>
      </c>
      <c r="BL236" s="17" t="s">
        <v>169</v>
      </c>
      <c r="BM236" s="199" t="s">
        <v>587</v>
      </c>
    </row>
    <row r="237" spans="1:65" s="2" customFormat="1" ht="21.75" customHeight="1">
      <c r="A237" s="34"/>
      <c r="B237" s="35"/>
      <c r="C237" s="187" t="s">
        <v>382</v>
      </c>
      <c r="D237" s="187" t="s">
        <v>165</v>
      </c>
      <c r="E237" s="188" t="s">
        <v>2327</v>
      </c>
      <c r="F237" s="189" t="s">
        <v>2328</v>
      </c>
      <c r="G237" s="190" t="s">
        <v>822</v>
      </c>
      <c r="H237" s="191">
        <v>1</v>
      </c>
      <c r="I237" s="192"/>
      <c r="J237" s="193">
        <f>ROUND(I237*H237,2)</f>
        <v>0</v>
      </c>
      <c r="K237" s="194"/>
      <c r="L237" s="39"/>
      <c r="M237" s="195" t="s">
        <v>1</v>
      </c>
      <c r="N237" s="196" t="s">
        <v>43</v>
      </c>
      <c r="O237" s="71"/>
      <c r="P237" s="197">
        <f>O237*H237</f>
        <v>0</v>
      </c>
      <c r="Q237" s="197">
        <v>0</v>
      </c>
      <c r="R237" s="197">
        <f>Q237*H237</f>
        <v>0</v>
      </c>
      <c r="S237" s="197">
        <v>0</v>
      </c>
      <c r="T237" s="198">
        <f>S237*H237</f>
        <v>0</v>
      </c>
      <c r="U237" s="34"/>
      <c r="V237" s="34"/>
      <c r="W237" s="34"/>
      <c r="X237" s="34"/>
      <c r="Y237" s="34"/>
      <c r="Z237" s="34"/>
      <c r="AA237" s="34"/>
      <c r="AB237" s="34"/>
      <c r="AC237" s="34"/>
      <c r="AD237" s="34"/>
      <c r="AE237" s="34"/>
      <c r="AR237" s="199" t="s">
        <v>169</v>
      </c>
      <c r="AT237" s="199" t="s">
        <v>165</v>
      </c>
      <c r="AU237" s="199" t="s">
        <v>88</v>
      </c>
      <c r="AY237" s="17" t="s">
        <v>163</v>
      </c>
      <c r="BE237" s="200">
        <f>IF(N237="základní",J237,0)</f>
        <v>0</v>
      </c>
      <c r="BF237" s="200">
        <f>IF(N237="snížená",J237,0)</f>
        <v>0</v>
      </c>
      <c r="BG237" s="200">
        <f>IF(N237="zákl. přenesená",J237,0)</f>
        <v>0</v>
      </c>
      <c r="BH237" s="200">
        <f>IF(N237="sníž. přenesená",J237,0)</f>
        <v>0</v>
      </c>
      <c r="BI237" s="200">
        <f>IF(N237="nulová",J237,0)</f>
        <v>0</v>
      </c>
      <c r="BJ237" s="17" t="s">
        <v>86</v>
      </c>
      <c r="BK237" s="200">
        <f>ROUND(I237*H237,2)</f>
        <v>0</v>
      </c>
      <c r="BL237" s="17" t="s">
        <v>169</v>
      </c>
      <c r="BM237" s="199" t="s">
        <v>597</v>
      </c>
    </row>
    <row r="238" spans="1:65" s="12" customFormat="1" ht="25.9" customHeight="1">
      <c r="B238" s="171"/>
      <c r="C238" s="172"/>
      <c r="D238" s="173" t="s">
        <v>77</v>
      </c>
      <c r="E238" s="174" t="s">
        <v>2331</v>
      </c>
      <c r="F238" s="174" t="s">
        <v>2332</v>
      </c>
      <c r="G238" s="172"/>
      <c r="H238" s="172"/>
      <c r="I238" s="175"/>
      <c r="J238" s="176">
        <f>BK238</f>
        <v>0</v>
      </c>
      <c r="K238" s="172"/>
      <c r="L238" s="177"/>
      <c r="M238" s="178"/>
      <c r="N238" s="179"/>
      <c r="O238" s="179"/>
      <c r="P238" s="180">
        <f>P239+P242+P244+P246</f>
        <v>0</v>
      </c>
      <c r="Q238" s="179"/>
      <c r="R238" s="180">
        <f>R239+R242+R244+R246</f>
        <v>0</v>
      </c>
      <c r="S238" s="179"/>
      <c r="T238" s="181">
        <f>T239+T242+T244+T246</f>
        <v>0</v>
      </c>
      <c r="AR238" s="182" t="s">
        <v>86</v>
      </c>
      <c r="AT238" s="183" t="s">
        <v>77</v>
      </c>
      <c r="AU238" s="183" t="s">
        <v>78</v>
      </c>
      <c r="AY238" s="182" t="s">
        <v>163</v>
      </c>
      <c r="BK238" s="184">
        <f>BK239+BK242+BK244+BK246</f>
        <v>0</v>
      </c>
    </row>
    <row r="239" spans="1:65" s="12" customFormat="1" ht="22.9" customHeight="1">
      <c r="B239" s="171"/>
      <c r="C239" s="172"/>
      <c r="D239" s="173" t="s">
        <v>77</v>
      </c>
      <c r="E239" s="185" t="s">
        <v>2301</v>
      </c>
      <c r="F239" s="185" t="s">
        <v>2302</v>
      </c>
      <c r="G239" s="172"/>
      <c r="H239" s="172"/>
      <c r="I239" s="175"/>
      <c r="J239" s="186">
        <f>BK239</f>
        <v>0</v>
      </c>
      <c r="K239" s="172"/>
      <c r="L239" s="177"/>
      <c r="M239" s="178"/>
      <c r="N239" s="179"/>
      <c r="O239" s="179"/>
      <c r="P239" s="180">
        <f>SUM(P240:P241)</f>
        <v>0</v>
      </c>
      <c r="Q239" s="179"/>
      <c r="R239" s="180">
        <f>SUM(R240:R241)</f>
        <v>0</v>
      </c>
      <c r="S239" s="179"/>
      <c r="T239" s="181">
        <f>SUM(T240:T241)</f>
        <v>0</v>
      </c>
      <c r="AR239" s="182" t="s">
        <v>86</v>
      </c>
      <c r="AT239" s="183" t="s">
        <v>77</v>
      </c>
      <c r="AU239" s="183" t="s">
        <v>86</v>
      </c>
      <c r="AY239" s="182" t="s">
        <v>163</v>
      </c>
      <c r="BK239" s="184">
        <f>SUM(BK240:BK241)</f>
        <v>0</v>
      </c>
    </row>
    <row r="240" spans="1:65" s="2" customFormat="1" ht="21.75" customHeight="1">
      <c r="A240" s="34"/>
      <c r="B240" s="35"/>
      <c r="C240" s="187" t="s">
        <v>384</v>
      </c>
      <c r="D240" s="187" t="s">
        <v>165</v>
      </c>
      <c r="E240" s="188" t="s">
        <v>2321</v>
      </c>
      <c r="F240" s="189" t="s">
        <v>2322</v>
      </c>
      <c r="G240" s="190" t="s">
        <v>822</v>
      </c>
      <c r="H240" s="191">
        <v>1</v>
      </c>
      <c r="I240" s="192"/>
      <c r="J240" s="193">
        <f>ROUND(I240*H240,2)</f>
        <v>0</v>
      </c>
      <c r="K240" s="194"/>
      <c r="L240" s="39"/>
      <c r="M240" s="195" t="s">
        <v>1</v>
      </c>
      <c r="N240" s="196" t="s">
        <v>43</v>
      </c>
      <c r="O240" s="71"/>
      <c r="P240" s="197">
        <f>O240*H240</f>
        <v>0</v>
      </c>
      <c r="Q240" s="197">
        <v>0</v>
      </c>
      <c r="R240" s="197">
        <f>Q240*H240</f>
        <v>0</v>
      </c>
      <c r="S240" s="197">
        <v>0</v>
      </c>
      <c r="T240" s="198">
        <f>S240*H240</f>
        <v>0</v>
      </c>
      <c r="U240" s="34"/>
      <c r="V240" s="34"/>
      <c r="W240" s="34"/>
      <c r="X240" s="34"/>
      <c r="Y240" s="34"/>
      <c r="Z240" s="34"/>
      <c r="AA240" s="34"/>
      <c r="AB240" s="34"/>
      <c r="AC240" s="34"/>
      <c r="AD240" s="34"/>
      <c r="AE240" s="34"/>
      <c r="AR240" s="199" t="s">
        <v>169</v>
      </c>
      <c r="AT240" s="199" t="s">
        <v>165</v>
      </c>
      <c r="AU240" s="199" t="s">
        <v>88</v>
      </c>
      <c r="AY240" s="17" t="s">
        <v>163</v>
      </c>
      <c r="BE240" s="200">
        <f>IF(N240="základní",J240,0)</f>
        <v>0</v>
      </c>
      <c r="BF240" s="200">
        <f>IF(N240="snížená",J240,0)</f>
        <v>0</v>
      </c>
      <c r="BG240" s="200">
        <f>IF(N240="zákl. přenesená",J240,0)</f>
        <v>0</v>
      </c>
      <c r="BH240" s="200">
        <f>IF(N240="sníž. přenesená",J240,0)</f>
        <v>0</v>
      </c>
      <c r="BI240" s="200">
        <f>IF(N240="nulová",J240,0)</f>
        <v>0</v>
      </c>
      <c r="BJ240" s="17" t="s">
        <v>86</v>
      </c>
      <c r="BK240" s="200">
        <f>ROUND(I240*H240,2)</f>
        <v>0</v>
      </c>
      <c r="BL240" s="17" t="s">
        <v>169</v>
      </c>
      <c r="BM240" s="199" t="s">
        <v>605</v>
      </c>
    </row>
    <row r="241" spans="1:65" s="2" customFormat="1" ht="16.5" customHeight="1">
      <c r="A241" s="34"/>
      <c r="B241" s="35"/>
      <c r="C241" s="187" t="s">
        <v>388</v>
      </c>
      <c r="D241" s="187" t="s">
        <v>165</v>
      </c>
      <c r="E241" s="188" t="s">
        <v>2323</v>
      </c>
      <c r="F241" s="189" t="s">
        <v>2324</v>
      </c>
      <c r="G241" s="190" t="s">
        <v>822</v>
      </c>
      <c r="H241" s="191">
        <v>1</v>
      </c>
      <c r="I241" s="192"/>
      <c r="J241" s="193">
        <f>ROUND(I241*H241,2)</f>
        <v>0</v>
      </c>
      <c r="K241" s="194"/>
      <c r="L241" s="39"/>
      <c r="M241" s="195" t="s">
        <v>1</v>
      </c>
      <c r="N241" s="196" t="s">
        <v>43</v>
      </c>
      <c r="O241" s="71"/>
      <c r="P241" s="197">
        <f>O241*H241</f>
        <v>0</v>
      </c>
      <c r="Q241" s="197">
        <v>0</v>
      </c>
      <c r="R241" s="197">
        <f>Q241*H241</f>
        <v>0</v>
      </c>
      <c r="S241" s="197">
        <v>0</v>
      </c>
      <c r="T241" s="198">
        <f>S241*H241</f>
        <v>0</v>
      </c>
      <c r="U241" s="34"/>
      <c r="V241" s="34"/>
      <c r="W241" s="34"/>
      <c r="X241" s="34"/>
      <c r="Y241" s="34"/>
      <c r="Z241" s="34"/>
      <c r="AA241" s="34"/>
      <c r="AB241" s="34"/>
      <c r="AC241" s="34"/>
      <c r="AD241" s="34"/>
      <c r="AE241" s="34"/>
      <c r="AR241" s="199" t="s">
        <v>169</v>
      </c>
      <c r="AT241" s="199" t="s">
        <v>165</v>
      </c>
      <c r="AU241" s="199" t="s">
        <v>88</v>
      </c>
      <c r="AY241" s="17" t="s">
        <v>163</v>
      </c>
      <c r="BE241" s="200">
        <f>IF(N241="základní",J241,0)</f>
        <v>0</v>
      </c>
      <c r="BF241" s="200">
        <f>IF(N241="snížená",J241,0)</f>
        <v>0</v>
      </c>
      <c r="BG241" s="200">
        <f>IF(N241="zákl. přenesená",J241,0)</f>
        <v>0</v>
      </c>
      <c r="BH241" s="200">
        <f>IF(N241="sníž. přenesená",J241,0)</f>
        <v>0</v>
      </c>
      <c r="BI241" s="200">
        <f>IF(N241="nulová",J241,0)</f>
        <v>0</v>
      </c>
      <c r="BJ241" s="17" t="s">
        <v>86</v>
      </c>
      <c r="BK241" s="200">
        <f>ROUND(I241*H241,2)</f>
        <v>0</v>
      </c>
      <c r="BL241" s="17" t="s">
        <v>169</v>
      </c>
      <c r="BM241" s="199" t="s">
        <v>613</v>
      </c>
    </row>
    <row r="242" spans="1:65" s="12" customFormat="1" ht="22.9" customHeight="1">
      <c r="B242" s="171"/>
      <c r="C242" s="172"/>
      <c r="D242" s="173" t="s">
        <v>77</v>
      </c>
      <c r="E242" s="185" t="s">
        <v>2305</v>
      </c>
      <c r="F242" s="185" t="s">
        <v>2306</v>
      </c>
      <c r="G242" s="172"/>
      <c r="H242" s="172"/>
      <c r="I242" s="175"/>
      <c r="J242" s="186">
        <f>BK242</f>
        <v>0</v>
      </c>
      <c r="K242" s="172"/>
      <c r="L242" s="177"/>
      <c r="M242" s="178"/>
      <c r="N242" s="179"/>
      <c r="O242" s="179"/>
      <c r="P242" s="180">
        <f>P243</f>
        <v>0</v>
      </c>
      <c r="Q242" s="179"/>
      <c r="R242" s="180">
        <f>R243</f>
        <v>0</v>
      </c>
      <c r="S242" s="179"/>
      <c r="T242" s="181">
        <f>T243</f>
        <v>0</v>
      </c>
      <c r="AR242" s="182" t="s">
        <v>86</v>
      </c>
      <c r="AT242" s="183" t="s">
        <v>77</v>
      </c>
      <c r="AU242" s="183" t="s">
        <v>86</v>
      </c>
      <c r="AY242" s="182" t="s">
        <v>163</v>
      </c>
      <c r="BK242" s="184">
        <f>BK243</f>
        <v>0</v>
      </c>
    </row>
    <row r="243" spans="1:65" s="2" customFormat="1" ht="16.5" customHeight="1">
      <c r="A243" s="34"/>
      <c r="B243" s="35"/>
      <c r="C243" s="187" t="s">
        <v>394</v>
      </c>
      <c r="D243" s="187" t="s">
        <v>165</v>
      </c>
      <c r="E243" s="188" t="s">
        <v>2307</v>
      </c>
      <c r="F243" s="189" t="s">
        <v>2308</v>
      </c>
      <c r="G243" s="190" t="s">
        <v>822</v>
      </c>
      <c r="H243" s="191">
        <v>1</v>
      </c>
      <c r="I243" s="192"/>
      <c r="J243" s="193">
        <f>ROUND(I243*H243,2)</f>
        <v>0</v>
      </c>
      <c r="K243" s="194"/>
      <c r="L243" s="39"/>
      <c r="M243" s="195" t="s">
        <v>1</v>
      </c>
      <c r="N243" s="196" t="s">
        <v>43</v>
      </c>
      <c r="O243" s="71"/>
      <c r="P243" s="197">
        <f>O243*H243</f>
        <v>0</v>
      </c>
      <c r="Q243" s="197">
        <v>0</v>
      </c>
      <c r="R243" s="197">
        <f>Q243*H243</f>
        <v>0</v>
      </c>
      <c r="S243" s="197">
        <v>0</v>
      </c>
      <c r="T243" s="198">
        <f>S243*H243</f>
        <v>0</v>
      </c>
      <c r="U243" s="34"/>
      <c r="V243" s="34"/>
      <c r="W243" s="34"/>
      <c r="X243" s="34"/>
      <c r="Y243" s="34"/>
      <c r="Z243" s="34"/>
      <c r="AA243" s="34"/>
      <c r="AB243" s="34"/>
      <c r="AC243" s="34"/>
      <c r="AD243" s="34"/>
      <c r="AE243" s="34"/>
      <c r="AR243" s="199" t="s">
        <v>169</v>
      </c>
      <c r="AT243" s="199" t="s">
        <v>165</v>
      </c>
      <c r="AU243" s="199" t="s">
        <v>88</v>
      </c>
      <c r="AY243" s="17" t="s">
        <v>163</v>
      </c>
      <c r="BE243" s="200">
        <f>IF(N243="základní",J243,0)</f>
        <v>0</v>
      </c>
      <c r="BF243" s="200">
        <f>IF(N243="snížená",J243,0)</f>
        <v>0</v>
      </c>
      <c r="BG243" s="200">
        <f>IF(N243="zákl. přenesená",J243,0)</f>
        <v>0</v>
      </c>
      <c r="BH243" s="200">
        <f>IF(N243="sníž. přenesená",J243,0)</f>
        <v>0</v>
      </c>
      <c r="BI243" s="200">
        <f>IF(N243="nulová",J243,0)</f>
        <v>0</v>
      </c>
      <c r="BJ243" s="17" t="s">
        <v>86</v>
      </c>
      <c r="BK243" s="200">
        <f>ROUND(I243*H243,2)</f>
        <v>0</v>
      </c>
      <c r="BL243" s="17" t="s">
        <v>169</v>
      </c>
      <c r="BM243" s="199" t="s">
        <v>624</v>
      </c>
    </row>
    <row r="244" spans="1:65" s="12" customFormat="1" ht="22.9" customHeight="1">
      <c r="B244" s="171"/>
      <c r="C244" s="172"/>
      <c r="D244" s="173" t="s">
        <v>77</v>
      </c>
      <c r="E244" s="185" t="s">
        <v>2261</v>
      </c>
      <c r="F244" s="185" t="s">
        <v>2262</v>
      </c>
      <c r="G244" s="172"/>
      <c r="H244" s="172"/>
      <c r="I244" s="175"/>
      <c r="J244" s="186">
        <f>BK244</f>
        <v>0</v>
      </c>
      <c r="K244" s="172"/>
      <c r="L244" s="177"/>
      <c r="M244" s="178"/>
      <c r="N244" s="179"/>
      <c r="O244" s="179"/>
      <c r="P244" s="180">
        <f>P245</f>
        <v>0</v>
      </c>
      <c r="Q244" s="179"/>
      <c r="R244" s="180">
        <f>R245</f>
        <v>0</v>
      </c>
      <c r="S244" s="179"/>
      <c r="T244" s="181">
        <f>T245</f>
        <v>0</v>
      </c>
      <c r="AR244" s="182" t="s">
        <v>86</v>
      </c>
      <c r="AT244" s="183" t="s">
        <v>77</v>
      </c>
      <c r="AU244" s="183" t="s">
        <v>86</v>
      </c>
      <c r="AY244" s="182" t="s">
        <v>163</v>
      </c>
      <c r="BK244" s="184">
        <f>BK245</f>
        <v>0</v>
      </c>
    </row>
    <row r="245" spans="1:65" s="2" customFormat="1" ht="16.5" customHeight="1">
      <c r="A245" s="34"/>
      <c r="B245" s="35"/>
      <c r="C245" s="187" t="s">
        <v>399</v>
      </c>
      <c r="D245" s="187" t="s">
        <v>165</v>
      </c>
      <c r="E245" s="188" t="s">
        <v>2325</v>
      </c>
      <c r="F245" s="189" t="s">
        <v>2326</v>
      </c>
      <c r="G245" s="190" t="s">
        <v>822</v>
      </c>
      <c r="H245" s="191">
        <v>4</v>
      </c>
      <c r="I245" s="192"/>
      <c r="J245" s="193">
        <f>ROUND(I245*H245,2)</f>
        <v>0</v>
      </c>
      <c r="K245" s="194"/>
      <c r="L245" s="39"/>
      <c r="M245" s="195" t="s">
        <v>1</v>
      </c>
      <c r="N245" s="196" t="s">
        <v>43</v>
      </c>
      <c r="O245" s="71"/>
      <c r="P245" s="197">
        <f>O245*H245</f>
        <v>0</v>
      </c>
      <c r="Q245" s="197">
        <v>0</v>
      </c>
      <c r="R245" s="197">
        <f>Q245*H245</f>
        <v>0</v>
      </c>
      <c r="S245" s="197">
        <v>0</v>
      </c>
      <c r="T245" s="198">
        <f>S245*H245</f>
        <v>0</v>
      </c>
      <c r="U245" s="34"/>
      <c r="V245" s="34"/>
      <c r="W245" s="34"/>
      <c r="X245" s="34"/>
      <c r="Y245" s="34"/>
      <c r="Z245" s="34"/>
      <c r="AA245" s="34"/>
      <c r="AB245" s="34"/>
      <c r="AC245" s="34"/>
      <c r="AD245" s="34"/>
      <c r="AE245" s="34"/>
      <c r="AR245" s="199" t="s">
        <v>169</v>
      </c>
      <c r="AT245" s="199" t="s">
        <v>165</v>
      </c>
      <c r="AU245" s="199" t="s">
        <v>88</v>
      </c>
      <c r="AY245" s="17" t="s">
        <v>163</v>
      </c>
      <c r="BE245" s="200">
        <f>IF(N245="základní",J245,0)</f>
        <v>0</v>
      </c>
      <c r="BF245" s="200">
        <f>IF(N245="snížená",J245,0)</f>
        <v>0</v>
      </c>
      <c r="BG245" s="200">
        <f>IF(N245="zákl. přenesená",J245,0)</f>
        <v>0</v>
      </c>
      <c r="BH245" s="200">
        <f>IF(N245="sníž. přenesená",J245,0)</f>
        <v>0</v>
      </c>
      <c r="BI245" s="200">
        <f>IF(N245="nulová",J245,0)</f>
        <v>0</v>
      </c>
      <c r="BJ245" s="17" t="s">
        <v>86</v>
      </c>
      <c r="BK245" s="200">
        <f>ROUND(I245*H245,2)</f>
        <v>0</v>
      </c>
      <c r="BL245" s="17" t="s">
        <v>169</v>
      </c>
      <c r="BM245" s="199" t="s">
        <v>632</v>
      </c>
    </row>
    <row r="246" spans="1:65" s="12" customFormat="1" ht="22.9" customHeight="1">
      <c r="B246" s="171"/>
      <c r="C246" s="172"/>
      <c r="D246" s="173" t="s">
        <v>77</v>
      </c>
      <c r="E246" s="185" t="s">
        <v>2311</v>
      </c>
      <c r="F246" s="185" t="s">
        <v>2312</v>
      </c>
      <c r="G246" s="172"/>
      <c r="H246" s="172"/>
      <c r="I246" s="175"/>
      <c r="J246" s="186">
        <f>BK246</f>
        <v>0</v>
      </c>
      <c r="K246" s="172"/>
      <c r="L246" s="177"/>
      <c r="M246" s="178"/>
      <c r="N246" s="179"/>
      <c r="O246" s="179"/>
      <c r="P246" s="180">
        <f>SUM(P247:P249)</f>
        <v>0</v>
      </c>
      <c r="Q246" s="179"/>
      <c r="R246" s="180">
        <f>SUM(R247:R249)</f>
        <v>0</v>
      </c>
      <c r="S246" s="179"/>
      <c r="T246" s="181">
        <f>SUM(T247:T249)</f>
        <v>0</v>
      </c>
      <c r="AR246" s="182" t="s">
        <v>86</v>
      </c>
      <c r="AT246" s="183" t="s">
        <v>77</v>
      </c>
      <c r="AU246" s="183" t="s">
        <v>86</v>
      </c>
      <c r="AY246" s="182" t="s">
        <v>163</v>
      </c>
      <c r="BK246" s="184">
        <f>SUM(BK247:BK249)</f>
        <v>0</v>
      </c>
    </row>
    <row r="247" spans="1:65" s="2" customFormat="1" ht="21.75" customHeight="1">
      <c r="A247" s="34"/>
      <c r="B247" s="35"/>
      <c r="C247" s="187" t="s">
        <v>404</v>
      </c>
      <c r="D247" s="187" t="s">
        <v>165</v>
      </c>
      <c r="E247" s="188" t="s">
        <v>2313</v>
      </c>
      <c r="F247" s="189" t="s">
        <v>2314</v>
      </c>
      <c r="G247" s="190" t="s">
        <v>822</v>
      </c>
      <c r="H247" s="191">
        <v>5</v>
      </c>
      <c r="I247" s="192"/>
      <c r="J247" s="193">
        <f>ROUND(I247*H247,2)</f>
        <v>0</v>
      </c>
      <c r="K247" s="194"/>
      <c r="L247" s="39"/>
      <c r="M247" s="195" t="s">
        <v>1</v>
      </c>
      <c r="N247" s="196" t="s">
        <v>43</v>
      </c>
      <c r="O247" s="71"/>
      <c r="P247" s="197">
        <f>O247*H247</f>
        <v>0</v>
      </c>
      <c r="Q247" s="197">
        <v>0</v>
      </c>
      <c r="R247" s="197">
        <f>Q247*H247</f>
        <v>0</v>
      </c>
      <c r="S247" s="197">
        <v>0</v>
      </c>
      <c r="T247" s="198">
        <f>S247*H247</f>
        <v>0</v>
      </c>
      <c r="U247" s="34"/>
      <c r="V247" s="34"/>
      <c r="W247" s="34"/>
      <c r="X247" s="34"/>
      <c r="Y247" s="34"/>
      <c r="Z247" s="34"/>
      <c r="AA247" s="34"/>
      <c r="AB247" s="34"/>
      <c r="AC247" s="34"/>
      <c r="AD247" s="34"/>
      <c r="AE247" s="34"/>
      <c r="AR247" s="199" t="s">
        <v>169</v>
      </c>
      <c r="AT247" s="199" t="s">
        <v>165</v>
      </c>
      <c r="AU247" s="199" t="s">
        <v>88</v>
      </c>
      <c r="AY247" s="17" t="s">
        <v>163</v>
      </c>
      <c r="BE247" s="200">
        <f>IF(N247="základní",J247,0)</f>
        <v>0</v>
      </c>
      <c r="BF247" s="200">
        <f>IF(N247="snížená",J247,0)</f>
        <v>0</v>
      </c>
      <c r="BG247" s="200">
        <f>IF(N247="zákl. přenesená",J247,0)</f>
        <v>0</v>
      </c>
      <c r="BH247" s="200">
        <f>IF(N247="sníž. přenesená",J247,0)</f>
        <v>0</v>
      </c>
      <c r="BI247" s="200">
        <f>IF(N247="nulová",J247,0)</f>
        <v>0</v>
      </c>
      <c r="BJ247" s="17" t="s">
        <v>86</v>
      </c>
      <c r="BK247" s="200">
        <f>ROUND(I247*H247,2)</f>
        <v>0</v>
      </c>
      <c r="BL247" s="17" t="s">
        <v>169</v>
      </c>
      <c r="BM247" s="199" t="s">
        <v>640</v>
      </c>
    </row>
    <row r="248" spans="1:65" s="2" customFormat="1" ht="16.5" customHeight="1">
      <c r="A248" s="34"/>
      <c r="B248" s="35"/>
      <c r="C248" s="187" t="s">
        <v>408</v>
      </c>
      <c r="D248" s="187" t="s">
        <v>165</v>
      </c>
      <c r="E248" s="188" t="s">
        <v>2315</v>
      </c>
      <c r="F248" s="189" t="s">
        <v>2316</v>
      </c>
      <c r="G248" s="190" t="s">
        <v>822</v>
      </c>
      <c r="H248" s="191">
        <v>11</v>
      </c>
      <c r="I248" s="192"/>
      <c r="J248" s="193">
        <f>ROUND(I248*H248,2)</f>
        <v>0</v>
      </c>
      <c r="K248" s="194"/>
      <c r="L248" s="39"/>
      <c r="M248" s="195" t="s">
        <v>1</v>
      </c>
      <c r="N248" s="196" t="s">
        <v>43</v>
      </c>
      <c r="O248" s="71"/>
      <c r="P248" s="197">
        <f>O248*H248</f>
        <v>0</v>
      </c>
      <c r="Q248" s="197">
        <v>0</v>
      </c>
      <c r="R248" s="197">
        <f>Q248*H248</f>
        <v>0</v>
      </c>
      <c r="S248" s="197">
        <v>0</v>
      </c>
      <c r="T248" s="198">
        <f>S248*H248</f>
        <v>0</v>
      </c>
      <c r="U248" s="34"/>
      <c r="V248" s="34"/>
      <c r="W248" s="34"/>
      <c r="X248" s="34"/>
      <c r="Y248" s="34"/>
      <c r="Z248" s="34"/>
      <c r="AA248" s="34"/>
      <c r="AB248" s="34"/>
      <c r="AC248" s="34"/>
      <c r="AD248" s="34"/>
      <c r="AE248" s="34"/>
      <c r="AR248" s="199" t="s">
        <v>169</v>
      </c>
      <c r="AT248" s="199" t="s">
        <v>165</v>
      </c>
      <c r="AU248" s="199" t="s">
        <v>88</v>
      </c>
      <c r="AY248" s="17" t="s">
        <v>163</v>
      </c>
      <c r="BE248" s="200">
        <f>IF(N248="základní",J248,0)</f>
        <v>0</v>
      </c>
      <c r="BF248" s="200">
        <f>IF(N248="snížená",J248,0)</f>
        <v>0</v>
      </c>
      <c r="BG248" s="200">
        <f>IF(N248="zákl. přenesená",J248,0)</f>
        <v>0</v>
      </c>
      <c r="BH248" s="200">
        <f>IF(N248="sníž. přenesená",J248,0)</f>
        <v>0</v>
      </c>
      <c r="BI248" s="200">
        <f>IF(N248="nulová",J248,0)</f>
        <v>0</v>
      </c>
      <c r="BJ248" s="17" t="s">
        <v>86</v>
      </c>
      <c r="BK248" s="200">
        <f>ROUND(I248*H248,2)</f>
        <v>0</v>
      </c>
      <c r="BL248" s="17" t="s">
        <v>169</v>
      </c>
      <c r="BM248" s="199" t="s">
        <v>648</v>
      </c>
    </row>
    <row r="249" spans="1:65" s="2" customFormat="1" ht="21.75" customHeight="1">
      <c r="A249" s="34"/>
      <c r="B249" s="35"/>
      <c r="C249" s="187" t="s">
        <v>412</v>
      </c>
      <c r="D249" s="187" t="s">
        <v>165</v>
      </c>
      <c r="E249" s="188" t="s">
        <v>2317</v>
      </c>
      <c r="F249" s="189" t="s">
        <v>2318</v>
      </c>
      <c r="G249" s="190" t="s">
        <v>822</v>
      </c>
      <c r="H249" s="191">
        <v>1</v>
      </c>
      <c r="I249" s="192"/>
      <c r="J249" s="193">
        <f>ROUND(I249*H249,2)</f>
        <v>0</v>
      </c>
      <c r="K249" s="194"/>
      <c r="L249" s="39"/>
      <c r="M249" s="195" t="s">
        <v>1</v>
      </c>
      <c r="N249" s="196" t="s">
        <v>43</v>
      </c>
      <c r="O249" s="71"/>
      <c r="P249" s="197">
        <f>O249*H249</f>
        <v>0</v>
      </c>
      <c r="Q249" s="197">
        <v>0</v>
      </c>
      <c r="R249" s="197">
        <f>Q249*H249</f>
        <v>0</v>
      </c>
      <c r="S249" s="197">
        <v>0</v>
      </c>
      <c r="T249" s="198">
        <f>S249*H249</f>
        <v>0</v>
      </c>
      <c r="U249" s="34"/>
      <c r="V249" s="34"/>
      <c r="W249" s="34"/>
      <c r="X249" s="34"/>
      <c r="Y249" s="34"/>
      <c r="Z249" s="34"/>
      <c r="AA249" s="34"/>
      <c r="AB249" s="34"/>
      <c r="AC249" s="34"/>
      <c r="AD249" s="34"/>
      <c r="AE249" s="34"/>
      <c r="AR249" s="199" t="s">
        <v>169</v>
      </c>
      <c r="AT249" s="199" t="s">
        <v>165</v>
      </c>
      <c r="AU249" s="199" t="s">
        <v>88</v>
      </c>
      <c r="AY249" s="17" t="s">
        <v>163</v>
      </c>
      <c r="BE249" s="200">
        <f>IF(N249="základní",J249,0)</f>
        <v>0</v>
      </c>
      <c r="BF249" s="200">
        <f>IF(N249="snížená",J249,0)</f>
        <v>0</v>
      </c>
      <c r="BG249" s="200">
        <f>IF(N249="zákl. přenesená",J249,0)</f>
        <v>0</v>
      </c>
      <c r="BH249" s="200">
        <f>IF(N249="sníž. přenesená",J249,0)</f>
        <v>0</v>
      </c>
      <c r="BI249" s="200">
        <f>IF(N249="nulová",J249,0)</f>
        <v>0</v>
      </c>
      <c r="BJ249" s="17" t="s">
        <v>86</v>
      </c>
      <c r="BK249" s="200">
        <f>ROUND(I249*H249,2)</f>
        <v>0</v>
      </c>
      <c r="BL249" s="17" t="s">
        <v>169</v>
      </c>
      <c r="BM249" s="199" t="s">
        <v>656</v>
      </c>
    </row>
    <row r="250" spans="1:65" s="12" customFormat="1" ht="25.9" customHeight="1">
      <c r="B250" s="171"/>
      <c r="C250" s="172"/>
      <c r="D250" s="173" t="s">
        <v>77</v>
      </c>
      <c r="E250" s="174" t="s">
        <v>2333</v>
      </c>
      <c r="F250" s="174" t="s">
        <v>2334</v>
      </c>
      <c r="G250" s="172"/>
      <c r="H250" s="172"/>
      <c r="I250" s="175"/>
      <c r="J250" s="176">
        <f>BK250</f>
        <v>0</v>
      </c>
      <c r="K250" s="172"/>
      <c r="L250" s="177"/>
      <c r="M250" s="178"/>
      <c r="N250" s="179"/>
      <c r="O250" s="179"/>
      <c r="P250" s="180">
        <f>P251+P254+P256+P258</f>
        <v>0</v>
      </c>
      <c r="Q250" s="179"/>
      <c r="R250" s="180">
        <f>R251+R254+R256+R258</f>
        <v>0</v>
      </c>
      <c r="S250" s="179"/>
      <c r="T250" s="181">
        <f>T251+T254+T256+T258</f>
        <v>0</v>
      </c>
      <c r="AR250" s="182" t="s">
        <v>86</v>
      </c>
      <c r="AT250" s="183" t="s">
        <v>77</v>
      </c>
      <c r="AU250" s="183" t="s">
        <v>78</v>
      </c>
      <c r="AY250" s="182" t="s">
        <v>163</v>
      </c>
      <c r="BK250" s="184">
        <f>BK251+BK254+BK256+BK258</f>
        <v>0</v>
      </c>
    </row>
    <row r="251" spans="1:65" s="12" customFormat="1" ht="22.9" customHeight="1">
      <c r="B251" s="171"/>
      <c r="C251" s="172"/>
      <c r="D251" s="173" t="s">
        <v>77</v>
      </c>
      <c r="E251" s="185" t="s">
        <v>2301</v>
      </c>
      <c r="F251" s="185" t="s">
        <v>2302</v>
      </c>
      <c r="G251" s="172"/>
      <c r="H251" s="172"/>
      <c r="I251" s="175"/>
      <c r="J251" s="186">
        <f>BK251</f>
        <v>0</v>
      </c>
      <c r="K251" s="172"/>
      <c r="L251" s="177"/>
      <c r="M251" s="178"/>
      <c r="N251" s="179"/>
      <c r="O251" s="179"/>
      <c r="P251" s="180">
        <f>SUM(P252:P253)</f>
        <v>0</v>
      </c>
      <c r="Q251" s="179"/>
      <c r="R251" s="180">
        <f>SUM(R252:R253)</f>
        <v>0</v>
      </c>
      <c r="S251" s="179"/>
      <c r="T251" s="181">
        <f>SUM(T252:T253)</f>
        <v>0</v>
      </c>
      <c r="AR251" s="182" t="s">
        <v>86</v>
      </c>
      <c r="AT251" s="183" t="s">
        <v>77</v>
      </c>
      <c r="AU251" s="183" t="s">
        <v>86</v>
      </c>
      <c r="AY251" s="182" t="s">
        <v>163</v>
      </c>
      <c r="BK251" s="184">
        <f>SUM(BK252:BK253)</f>
        <v>0</v>
      </c>
    </row>
    <row r="252" spans="1:65" s="2" customFormat="1" ht="21.75" customHeight="1">
      <c r="A252" s="34"/>
      <c r="B252" s="35"/>
      <c r="C252" s="187" t="s">
        <v>416</v>
      </c>
      <c r="D252" s="187" t="s">
        <v>165</v>
      </c>
      <c r="E252" s="188" t="s">
        <v>2321</v>
      </c>
      <c r="F252" s="189" t="s">
        <v>2322</v>
      </c>
      <c r="G252" s="190" t="s">
        <v>822</v>
      </c>
      <c r="H252" s="191">
        <v>1</v>
      </c>
      <c r="I252" s="192"/>
      <c r="J252" s="193">
        <f>ROUND(I252*H252,2)</f>
        <v>0</v>
      </c>
      <c r="K252" s="194"/>
      <c r="L252" s="39"/>
      <c r="M252" s="195" t="s">
        <v>1</v>
      </c>
      <c r="N252" s="196" t="s">
        <v>43</v>
      </c>
      <c r="O252" s="71"/>
      <c r="P252" s="197">
        <f>O252*H252</f>
        <v>0</v>
      </c>
      <c r="Q252" s="197">
        <v>0</v>
      </c>
      <c r="R252" s="197">
        <f>Q252*H252</f>
        <v>0</v>
      </c>
      <c r="S252" s="197">
        <v>0</v>
      </c>
      <c r="T252" s="198">
        <f>S252*H252</f>
        <v>0</v>
      </c>
      <c r="U252" s="34"/>
      <c r="V252" s="34"/>
      <c r="W252" s="34"/>
      <c r="X252" s="34"/>
      <c r="Y252" s="34"/>
      <c r="Z252" s="34"/>
      <c r="AA252" s="34"/>
      <c r="AB252" s="34"/>
      <c r="AC252" s="34"/>
      <c r="AD252" s="34"/>
      <c r="AE252" s="34"/>
      <c r="AR252" s="199" t="s">
        <v>169</v>
      </c>
      <c r="AT252" s="199" t="s">
        <v>165</v>
      </c>
      <c r="AU252" s="199" t="s">
        <v>88</v>
      </c>
      <c r="AY252" s="17" t="s">
        <v>163</v>
      </c>
      <c r="BE252" s="200">
        <f>IF(N252="základní",J252,0)</f>
        <v>0</v>
      </c>
      <c r="BF252" s="200">
        <f>IF(N252="snížená",J252,0)</f>
        <v>0</v>
      </c>
      <c r="BG252" s="200">
        <f>IF(N252="zákl. přenesená",J252,0)</f>
        <v>0</v>
      </c>
      <c r="BH252" s="200">
        <f>IF(N252="sníž. přenesená",J252,0)</f>
        <v>0</v>
      </c>
      <c r="BI252" s="200">
        <f>IF(N252="nulová",J252,0)</f>
        <v>0</v>
      </c>
      <c r="BJ252" s="17" t="s">
        <v>86</v>
      </c>
      <c r="BK252" s="200">
        <f>ROUND(I252*H252,2)</f>
        <v>0</v>
      </c>
      <c r="BL252" s="17" t="s">
        <v>169</v>
      </c>
      <c r="BM252" s="199" t="s">
        <v>664</v>
      </c>
    </row>
    <row r="253" spans="1:65" s="2" customFormat="1" ht="16.5" customHeight="1">
      <c r="A253" s="34"/>
      <c r="B253" s="35"/>
      <c r="C253" s="187" t="s">
        <v>434</v>
      </c>
      <c r="D253" s="187" t="s">
        <v>165</v>
      </c>
      <c r="E253" s="188" t="s">
        <v>2323</v>
      </c>
      <c r="F253" s="189" t="s">
        <v>2324</v>
      </c>
      <c r="G253" s="190" t="s">
        <v>822</v>
      </c>
      <c r="H253" s="191">
        <v>1</v>
      </c>
      <c r="I253" s="192"/>
      <c r="J253" s="193">
        <f>ROUND(I253*H253,2)</f>
        <v>0</v>
      </c>
      <c r="K253" s="194"/>
      <c r="L253" s="39"/>
      <c r="M253" s="195" t="s">
        <v>1</v>
      </c>
      <c r="N253" s="196" t="s">
        <v>43</v>
      </c>
      <c r="O253" s="71"/>
      <c r="P253" s="197">
        <f>O253*H253</f>
        <v>0</v>
      </c>
      <c r="Q253" s="197">
        <v>0</v>
      </c>
      <c r="R253" s="197">
        <f>Q253*H253</f>
        <v>0</v>
      </c>
      <c r="S253" s="197">
        <v>0</v>
      </c>
      <c r="T253" s="198">
        <f>S253*H253</f>
        <v>0</v>
      </c>
      <c r="U253" s="34"/>
      <c r="V253" s="34"/>
      <c r="W253" s="34"/>
      <c r="X253" s="34"/>
      <c r="Y253" s="34"/>
      <c r="Z253" s="34"/>
      <c r="AA253" s="34"/>
      <c r="AB253" s="34"/>
      <c r="AC253" s="34"/>
      <c r="AD253" s="34"/>
      <c r="AE253" s="34"/>
      <c r="AR253" s="199" t="s">
        <v>169</v>
      </c>
      <c r="AT253" s="199" t="s">
        <v>165</v>
      </c>
      <c r="AU253" s="199" t="s">
        <v>88</v>
      </c>
      <c r="AY253" s="17" t="s">
        <v>163</v>
      </c>
      <c r="BE253" s="200">
        <f>IF(N253="základní",J253,0)</f>
        <v>0</v>
      </c>
      <c r="BF253" s="200">
        <f>IF(N253="snížená",J253,0)</f>
        <v>0</v>
      </c>
      <c r="BG253" s="200">
        <f>IF(N253="zákl. přenesená",J253,0)</f>
        <v>0</v>
      </c>
      <c r="BH253" s="200">
        <f>IF(N253="sníž. přenesená",J253,0)</f>
        <v>0</v>
      </c>
      <c r="BI253" s="200">
        <f>IF(N253="nulová",J253,0)</f>
        <v>0</v>
      </c>
      <c r="BJ253" s="17" t="s">
        <v>86</v>
      </c>
      <c r="BK253" s="200">
        <f>ROUND(I253*H253,2)</f>
        <v>0</v>
      </c>
      <c r="BL253" s="17" t="s">
        <v>169</v>
      </c>
      <c r="BM253" s="199" t="s">
        <v>672</v>
      </c>
    </row>
    <row r="254" spans="1:65" s="12" customFormat="1" ht="22.9" customHeight="1">
      <c r="B254" s="171"/>
      <c r="C254" s="172"/>
      <c r="D254" s="173" t="s">
        <v>77</v>
      </c>
      <c r="E254" s="185" t="s">
        <v>2305</v>
      </c>
      <c r="F254" s="185" t="s">
        <v>2306</v>
      </c>
      <c r="G254" s="172"/>
      <c r="H254" s="172"/>
      <c r="I254" s="175"/>
      <c r="J254" s="186">
        <f>BK254</f>
        <v>0</v>
      </c>
      <c r="K254" s="172"/>
      <c r="L254" s="177"/>
      <c r="M254" s="178"/>
      <c r="N254" s="179"/>
      <c r="O254" s="179"/>
      <c r="P254" s="180">
        <f>P255</f>
        <v>0</v>
      </c>
      <c r="Q254" s="179"/>
      <c r="R254" s="180">
        <f>R255</f>
        <v>0</v>
      </c>
      <c r="S254" s="179"/>
      <c r="T254" s="181">
        <f>T255</f>
        <v>0</v>
      </c>
      <c r="AR254" s="182" t="s">
        <v>86</v>
      </c>
      <c r="AT254" s="183" t="s">
        <v>77</v>
      </c>
      <c r="AU254" s="183" t="s">
        <v>86</v>
      </c>
      <c r="AY254" s="182" t="s">
        <v>163</v>
      </c>
      <c r="BK254" s="184">
        <f>BK255</f>
        <v>0</v>
      </c>
    </row>
    <row r="255" spans="1:65" s="2" customFormat="1" ht="16.5" customHeight="1">
      <c r="A255" s="34"/>
      <c r="B255" s="35"/>
      <c r="C255" s="187" t="s">
        <v>438</v>
      </c>
      <c r="D255" s="187" t="s">
        <v>165</v>
      </c>
      <c r="E255" s="188" t="s">
        <v>2307</v>
      </c>
      <c r="F255" s="189" t="s">
        <v>2308</v>
      </c>
      <c r="G255" s="190" t="s">
        <v>822</v>
      </c>
      <c r="H255" s="191">
        <v>1</v>
      </c>
      <c r="I255" s="192"/>
      <c r="J255" s="193">
        <f>ROUND(I255*H255,2)</f>
        <v>0</v>
      </c>
      <c r="K255" s="194"/>
      <c r="L255" s="39"/>
      <c r="M255" s="195" t="s">
        <v>1</v>
      </c>
      <c r="N255" s="196" t="s">
        <v>43</v>
      </c>
      <c r="O255" s="71"/>
      <c r="P255" s="197">
        <f>O255*H255</f>
        <v>0</v>
      </c>
      <c r="Q255" s="197">
        <v>0</v>
      </c>
      <c r="R255" s="197">
        <f>Q255*H255</f>
        <v>0</v>
      </c>
      <c r="S255" s="197">
        <v>0</v>
      </c>
      <c r="T255" s="198">
        <f>S255*H255</f>
        <v>0</v>
      </c>
      <c r="U255" s="34"/>
      <c r="V255" s="34"/>
      <c r="W255" s="34"/>
      <c r="X255" s="34"/>
      <c r="Y255" s="34"/>
      <c r="Z255" s="34"/>
      <c r="AA255" s="34"/>
      <c r="AB255" s="34"/>
      <c r="AC255" s="34"/>
      <c r="AD255" s="34"/>
      <c r="AE255" s="34"/>
      <c r="AR255" s="199" t="s">
        <v>169</v>
      </c>
      <c r="AT255" s="199" t="s">
        <v>165</v>
      </c>
      <c r="AU255" s="199" t="s">
        <v>88</v>
      </c>
      <c r="AY255" s="17" t="s">
        <v>163</v>
      </c>
      <c r="BE255" s="200">
        <f>IF(N255="základní",J255,0)</f>
        <v>0</v>
      </c>
      <c r="BF255" s="200">
        <f>IF(N255="snížená",J255,0)</f>
        <v>0</v>
      </c>
      <c r="BG255" s="200">
        <f>IF(N255="zákl. přenesená",J255,0)</f>
        <v>0</v>
      </c>
      <c r="BH255" s="200">
        <f>IF(N255="sníž. přenesená",J255,0)</f>
        <v>0</v>
      </c>
      <c r="BI255" s="200">
        <f>IF(N255="nulová",J255,0)</f>
        <v>0</v>
      </c>
      <c r="BJ255" s="17" t="s">
        <v>86</v>
      </c>
      <c r="BK255" s="200">
        <f>ROUND(I255*H255,2)</f>
        <v>0</v>
      </c>
      <c r="BL255" s="17" t="s">
        <v>169</v>
      </c>
      <c r="BM255" s="199" t="s">
        <v>680</v>
      </c>
    </row>
    <row r="256" spans="1:65" s="12" customFormat="1" ht="22.9" customHeight="1">
      <c r="B256" s="171"/>
      <c r="C256" s="172"/>
      <c r="D256" s="173" t="s">
        <v>77</v>
      </c>
      <c r="E256" s="185" t="s">
        <v>2261</v>
      </c>
      <c r="F256" s="185" t="s">
        <v>2262</v>
      </c>
      <c r="G256" s="172"/>
      <c r="H256" s="172"/>
      <c r="I256" s="175"/>
      <c r="J256" s="186">
        <f>BK256</f>
        <v>0</v>
      </c>
      <c r="K256" s="172"/>
      <c r="L256" s="177"/>
      <c r="M256" s="178"/>
      <c r="N256" s="179"/>
      <c r="O256" s="179"/>
      <c r="P256" s="180">
        <f>P257</f>
        <v>0</v>
      </c>
      <c r="Q256" s="179"/>
      <c r="R256" s="180">
        <f>R257</f>
        <v>0</v>
      </c>
      <c r="S256" s="179"/>
      <c r="T256" s="181">
        <f>T257</f>
        <v>0</v>
      </c>
      <c r="AR256" s="182" t="s">
        <v>86</v>
      </c>
      <c r="AT256" s="183" t="s">
        <v>77</v>
      </c>
      <c r="AU256" s="183" t="s">
        <v>86</v>
      </c>
      <c r="AY256" s="182" t="s">
        <v>163</v>
      </c>
      <c r="BK256" s="184">
        <f>BK257</f>
        <v>0</v>
      </c>
    </row>
    <row r="257" spans="1:65" s="2" customFormat="1" ht="16.5" customHeight="1">
      <c r="A257" s="34"/>
      <c r="B257" s="35"/>
      <c r="C257" s="187" t="s">
        <v>442</v>
      </c>
      <c r="D257" s="187" t="s">
        <v>165</v>
      </c>
      <c r="E257" s="188" t="s">
        <v>2325</v>
      </c>
      <c r="F257" s="189" t="s">
        <v>2326</v>
      </c>
      <c r="G257" s="190" t="s">
        <v>822</v>
      </c>
      <c r="H257" s="191">
        <v>4</v>
      </c>
      <c r="I257" s="192"/>
      <c r="J257" s="193">
        <f>ROUND(I257*H257,2)</f>
        <v>0</v>
      </c>
      <c r="K257" s="194"/>
      <c r="L257" s="39"/>
      <c r="M257" s="195" t="s">
        <v>1</v>
      </c>
      <c r="N257" s="196" t="s">
        <v>43</v>
      </c>
      <c r="O257" s="71"/>
      <c r="P257" s="197">
        <f>O257*H257</f>
        <v>0</v>
      </c>
      <c r="Q257" s="197">
        <v>0</v>
      </c>
      <c r="R257" s="197">
        <f>Q257*H257</f>
        <v>0</v>
      </c>
      <c r="S257" s="197">
        <v>0</v>
      </c>
      <c r="T257" s="198">
        <f>S257*H257</f>
        <v>0</v>
      </c>
      <c r="U257" s="34"/>
      <c r="V257" s="34"/>
      <c r="W257" s="34"/>
      <c r="X257" s="34"/>
      <c r="Y257" s="34"/>
      <c r="Z257" s="34"/>
      <c r="AA257" s="34"/>
      <c r="AB257" s="34"/>
      <c r="AC257" s="34"/>
      <c r="AD257" s="34"/>
      <c r="AE257" s="34"/>
      <c r="AR257" s="199" t="s">
        <v>169</v>
      </c>
      <c r="AT257" s="199" t="s">
        <v>165</v>
      </c>
      <c r="AU257" s="199" t="s">
        <v>88</v>
      </c>
      <c r="AY257" s="17" t="s">
        <v>163</v>
      </c>
      <c r="BE257" s="200">
        <f>IF(N257="základní",J257,0)</f>
        <v>0</v>
      </c>
      <c r="BF257" s="200">
        <f>IF(N257="snížená",J257,0)</f>
        <v>0</v>
      </c>
      <c r="BG257" s="200">
        <f>IF(N257="zákl. přenesená",J257,0)</f>
        <v>0</v>
      </c>
      <c r="BH257" s="200">
        <f>IF(N257="sníž. přenesená",J257,0)</f>
        <v>0</v>
      </c>
      <c r="BI257" s="200">
        <f>IF(N257="nulová",J257,0)</f>
        <v>0</v>
      </c>
      <c r="BJ257" s="17" t="s">
        <v>86</v>
      </c>
      <c r="BK257" s="200">
        <f>ROUND(I257*H257,2)</f>
        <v>0</v>
      </c>
      <c r="BL257" s="17" t="s">
        <v>169</v>
      </c>
      <c r="BM257" s="199" t="s">
        <v>688</v>
      </c>
    </row>
    <row r="258" spans="1:65" s="12" customFormat="1" ht="22.9" customHeight="1">
      <c r="B258" s="171"/>
      <c r="C258" s="172"/>
      <c r="D258" s="173" t="s">
        <v>77</v>
      </c>
      <c r="E258" s="185" t="s">
        <v>2311</v>
      </c>
      <c r="F258" s="185" t="s">
        <v>2312</v>
      </c>
      <c r="G258" s="172"/>
      <c r="H258" s="172"/>
      <c r="I258" s="175"/>
      <c r="J258" s="186">
        <f>BK258</f>
        <v>0</v>
      </c>
      <c r="K258" s="172"/>
      <c r="L258" s="177"/>
      <c r="M258" s="178"/>
      <c r="N258" s="179"/>
      <c r="O258" s="179"/>
      <c r="P258" s="180">
        <f>SUM(P259:P260)</f>
        <v>0</v>
      </c>
      <c r="Q258" s="179"/>
      <c r="R258" s="180">
        <f>SUM(R259:R260)</f>
        <v>0</v>
      </c>
      <c r="S258" s="179"/>
      <c r="T258" s="181">
        <f>SUM(T259:T260)</f>
        <v>0</v>
      </c>
      <c r="AR258" s="182" t="s">
        <v>86</v>
      </c>
      <c r="AT258" s="183" t="s">
        <v>77</v>
      </c>
      <c r="AU258" s="183" t="s">
        <v>86</v>
      </c>
      <c r="AY258" s="182" t="s">
        <v>163</v>
      </c>
      <c r="BK258" s="184">
        <f>SUM(BK259:BK260)</f>
        <v>0</v>
      </c>
    </row>
    <row r="259" spans="1:65" s="2" customFormat="1" ht="21.75" customHeight="1">
      <c r="A259" s="34"/>
      <c r="B259" s="35"/>
      <c r="C259" s="187" t="s">
        <v>446</v>
      </c>
      <c r="D259" s="187" t="s">
        <v>165</v>
      </c>
      <c r="E259" s="188" t="s">
        <v>2313</v>
      </c>
      <c r="F259" s="189" t="s">
        <v>2314</v>
      </c>
      <c r="G259" s="190" t="s">
        <v>822</v>
      </c>
      <c r="H259" s="191">
        <v>7</v>
      </c>
      <c r="I259" s="192"/>
      <c r="J259" s="193">
        <f>ROUND(I259*H259,2)</f>
        <v>0</v>
      </c>
      <c r="K259" s="194"/>
      <c r="L259" s="39"/>
      <c r="M259" s="195" t="s">
        <v>1</v>
      </c>
      <c r="N259" s="196" t="s">
        <v>43</v>
      </c>
      <c r="O259" s="71"/>
      <c r="P259" s="197">
        <f>O259*H259</f>
        <v>0</v>
      </c>
      <c r="Q259" s="197">
        <v>0</v>
      </c>
      <c r="R259" s="197">
        <f>Q259*H259</f>
        <v>0</v>
      </c>
      <c r="S259" s="197">
        <v>0</v>
      </c>
      <c r="T259" s="198">
        <f>S259*H259</f>
        <v>0</v>
      </c>
      <c r="U259" s="34"/>
      <c r="V259" s="34"/>
      <c r="W259" s="34"/>
      <c r="X259" s="34"/>
      <c r="Y259" s="34"/>
      <c r="Z259" s="34"/>
      <c r="AA259" s="34"/>
      <c r="AB259" s="34"/>
      <c r="AC259" s="34"/>
      <c r="AD259" s="34"/>
      <c r="AE259" s="34"/>
      <c r="AR259" s="199" t="s">
        <v>169</v>
      </c>
      <c r="AT259" s="199" t="s">
        <v>165</v>
      </c>
      <c r="AU259" s="199" t="s">
        <v>88</v>
      </c>
      <c r="AY259" s="17" t="s">
        <v>163</v>
      </c>
      <c r="BE259" s="200">
        <f>IF(N259="základní",J259,0)</f>
        <v>0</v>
      </c>
      <c r="BF259" s="200">
        <f>IF(N259="snížená",J259,0)</f>
        <v>0</v>
      </c>
      <c r="BG259" s="200">
        <f>IF(N259="zákl. přenesená",J259,0)</f>
        <v>0</v>
      </c>
      <c r="BH259" s="200">
        <f>IF(N259="sníž. přenesená",J259,0)</f>
        <v>0</v>
      </c>
      <c r="BI259" s="200">
        <f>IF(N259="nulová",J259,0)</f>
        <v>0</v>
      </c>
      <c r="BJ259" s="17" t="s">
        <v>86</v>
      </c>
      <c r="BK259" s="200">
        <f>ROUND(I259*H259,2)</f>
        <v>0</v>
      </c>
      <c r="BL259" s="17" t="s">
        <v>169</v>
      </c>
      <c r="BM259" s="199" t="s">
        <v>696</v>
      </c>
    </row>
    <row r="260" spans="1:65" s="2" customFormat="1" ht="16.5" customHeight="1">
      <c r="A260" s="34"/>
      <c r="B260" s="35"/>
      <c r="C260" s="187" t="s">
        <v>451</v>
      </c>
      <c r="D260" s="187" t="s">
        <v>165</v>
      </c>
      <c r="E260" s="188" t="s">
        <v>2315</v>
      </c>
      <c r="F260" s="189" t="s">
        <v>2316</v>
      </c>
      <c r="G260" s="190" t="s">
        <v>822</v>
      </c>
      <c r="H260" s="191">
        <v>13</v>
      </c>
      <c r="I260" s="192"/>
      <c r="J260" s="193">
        <f>ROUND(I260*H260,2)</f>
        <v>0</v>
      </c>
      <c r="K260" s="194"/>
      <c r="L260" s="39"/>
      <c r="M260" s="195" t="s">
        <v>1</v>
      </c>
      <c r="N260" s="196" t="s">
        <v>43</v>
      </c>
      <c r="O260" s="71"/>
      <c r="P260" s="197">
        <f>O260*H260</f>
        <v>0</v>
      </c>
      <c r="Q260" s="197">
        <v>0</v>
      </c>
      <c r="R260" s="197">
        <f>Q260*H260</f>
        <v>0</v>
      </c>
      <c r="S260" s="197">
        <v>0</v>
      </c>
      <c r="T260" s="198">
        <f>S260*H260</f>
        <v>0</v>
      </c>
      <c r="U260" s="34"/>
      <c r="V260" s="34"/>
      <c r="W260" s="34"/>
      <c r="X260" s="34"/>
      <c r="Y260" s="34"/>
      <c r="Z260" s="34"/>
      <c r="AA260" s="34"/>
      <c r="AB260" s="34"/>
      <c r="AC260" s="34"/>
      <c r="AD260" s="34"/>
      <c r="AE260" s="34"/>
      <c r="AR260" s="199" t="s">
        <v>169</v>
      </c>
      <c r="AT260" s="199" t="s">
        <v>165</v>
      </c>
      <c r="AU260" s="199" t="s">
        <v>88</v>
      </c>
      <c r="AY260" s="17" t="s">
        <v>163</v>
      </c>
      <c r="BE260" s="200">
        <f>IF(N260="základní",J260,0)</f>
        <v>0</v>
      </c>
      <c r="BF260" s="200">
        <f>IF(N260="snížená",J260,0)</f>
        <v>0</v>
      </c>
      <c r="BG260" s="200">
        <f>IF(N260="zákl. přenesená",J260,0)</f>
        <v>0</v>
      </c>
      <c r="BH260" s="200">
        <f>IF(N260="sníž. přenesená",J260,0)</f>
        <v>0</v>
      </c>
      <c r="BI260" s="200">
        <f>IF(N260="nulová",J260,0)</f>
        <v>0</v>
      </c>
      <c r="BJ260" s="17" t="s">
        <v>86</v>
      </c>
      <c r="BK260" s="200">
        <f>ROUND(I260*H260,2)</f>
        <v>0</v>
      </c>
      <c r="BL260" s="17" t="s">
        <v>169</v>
      </c>
      <c r="BM260" s="199" t="s">
        <v>704</v>
      </c>
    </row>
    <row r="261" spans="1:65" s="12" customFormat="1" ht="25.9" customHeight="1">
      <c r="B261" s="171"/>
      <c r="C261" s="172"/>
      <c r="D261" s="173" t="s">
        <v>77</v>
      </c>
      <c r="E261" s="174" t="s">
        <v>2335</v>
      </c>
      <c r="F261" s="174" t="s">
        <v>2336</v>
      </c>
      <c r="G261" s="172"/>
      <c r="H261" s="172"/>
      <c r="I261" s="175"/>
      <c r="J261" s="176">
        <f>BK261</f>
        <v>0</v>
      </c>
      <c r="K261" s="172"/>
      <c r="L261" s="177"/>
      <c r="M261" s="178"/>
      <c r="N261" s="179"/>
      <c r="O261" s="179"/>
      <c r="P261" s="180">
        <f>P262+P264+P266+P268</f>
        <v>0</v>
      </c>
      <c r="Q261" s="179"/>
      <c r="R261" s="180">
        <f>R262+R264+R266+R268</f>
        <v>0</v>
      </c>
      <c r="S261" s="179"/>
      <c r="T261" s="181">
        <f>T262+T264+T266+T268</f>
        <v>0</v>
      </c>
      <c r="AR261" s="182" t="s">
        <v>86</v>
      </c>
      <c r="AT261" s="183" t="s">
        <v>77</v>
      </c>
      <c r="AU261" s="183" t="s">
        <v>78</v>
      </c>
      <c r="AY261" s="182" t="s">
        <v>163</v>
      </c>
      <c r="BK261" s="184">
        <f>BK262+BK264+BK266+BK268</f>
        <v>0</v>
      </c>
    </row>
    <row r="262" spans="1:65" s="12" customFormat="1" ht="22.9" customHeight="1">
      <c r="B262" s="171"/>
      <c r="C262" s="172"/>
      <c r="D262" s="173" t="s">
        <v>77</v>
      </c>
      <c r="E262" s="185" t="s">
        <v>2301</v>
      </c>
      <c r="F262" s="185" t="s">
        <v>2302</v>
      </c>
      <c r="G262" s="172"/>
      <c r="H262" s="172"/>
      <c r="I262" s="175"/>
      <c r="J262" s="186">
        <f>BK262</f>
        <v>0</v>
      </c>
      <c r="K262" s="172"/>
      <c r="L262" s="177"/>
      <c r="M262" s="178"/>
      <c r="N262" s="179"/>
      <c r="O262" s="179"/>
      <c r="P262" s="180">
        <f>P263</f>
        <v>0</v>
      </c>
      <c r="Q262" s="179"/>
      <c r="R262" s="180">
        <f>R263</f>
        <v>0</v>
      </c>
      <c r="S262" s="179"/>
      <c r="T262" s="181">
        <f>T263</f>
        <v>0</v>
      </c>
      <c r="AR262" s="182" t="s">
        <v>86</v>
      </c>
      <c r="AT262" s="183" t="s">
        <v>77</v>
      </c>
      <c r="AU262" s="183" t="s">
        <v>86</v>
      </c>
      <c r="AY262" s="182" t="s">
        <v>163</v>
      </c>
      <c r="BK262" s="184">
        <f>BK263</f>
        <v>0</v>
      </c>
    </row>
    <row r="263" spans="1:65" s="2" customFormat="1" ht="24.2" customHeight="1">
      <c r="A263" s="34"/>
      <c r="B263" s="35"/>
      <c r="C263" s="187" t="s">
        <v>455</v>
      </c>
      <c r="D263" s="187" t="s">
        <v>165</v>
      </c>
      <c r="E263" s="188" t="s">
        <v>2303</v>
      </c>
      <c r="F263" s="189" t="s">
        <v>2304</v>
      </c>
      <c r="G263" s="190" t="s">
        <v>822</v>
      </c>
      <c r="H263" s="191">
        <v>1</v>
      </c>
      <c r="I263" s="192"/>
      <c r="J263" s="193">
        <f>ROUND(I263*H263,2)</f>
        <v>0</v>
      </c>
      <c r="K263" s="194"/>
      <c r="L263" s="39"/>
      <c r="M263" s="195" t="s">
        <v>1</v>
      </c>
      <c r="N263" s="196" t="s">
        <v>43</v>
      </c>
      <c r="O263" s="71"/>
      <c r="P263" s="197">
        <f>O263*H263</f>
        <v>0</v>
      </c>
      <c r="Q263" s="197">
        <v>0</v>
      </c>
      <c r="R263" s="197">
        <f>Q263*H263</f>
        <v>0</v>
      </c>
      <c r="S263" s="197">
        <v>0</v>
      </c>
      <c r="T263" s="198">
        <f>S263*H263</f>
        <v>0</v>
      </c>
      <c r="U263" s="34"/>
      <c r="V263" s="34"/>
      <c r="W263" s="34"/>
      <c r="X263" s="34"/>
      <c r="Y263" s="34"/>
      <c r="Z263" s="34"/>
      <c r="AA263" s="34"/>
      <c r="AB263" s="34"/>
      <c r="AC263" s="34"/>
      <c r="AD263" s="34"/>
      <c r="AE263" s="34"/>
      <c r="AR263" s="199" t="s">
        <v>169</v>
      </c>
      <c r="AT263" s="199" t="s">
        <v>165</v>
      </c>
      <c r="AU263" s="199" t="s">
        <v>88</v>
      </c>
      <c r="AY263" s="17" t="s">
        <v>163</v>
      </c>
      <c r="BE263" s="200">
        <f>IF(N263="základní",J263,0)</f>
        <v>0</v>
      </c>
      <c r="BF263" s="200">
        <f>IF(N263="snížená",J263,0)</f>
        <v>0</v>
      </c>
      <c r="BG263" s="200">
        <f>IF(N263="zákl. přenesená",J263,0)</f>
        <v>0</v>
      </c>
      <c r="BH263" s="200">
        <f>IF(N263="sníž. přenesená",J263,0)</f>
        <v>0</v>
      </c>
      <c r="BI263" s="200">
        <f>IF(N263="nulová",J263,0)</f>
        <v>0</v>
      </c>
      <c r="BJ263" s="17" t="s">
        <v>86</v>
      </c>
      <c r="BK263" s="200">
        <f>ROUND(I263*H263,2)</f>
        <v>0</v>
      </c>
      <c r="BL263" s="17" t="s">
        <v>169</v>
      </c>
      <c r="BM263" s="199" t="s">
        <v>713</v>
      </c>
    </row>
    <row r="264" spans="1:65" s="12" customFormat="1" ht="22.9" customHeight="1">
      <c r="B264" s="171"/>
      <c r="C264" s="172"/>
      <c r="D264" s="173" t="s">
        <v>77</v>
      </c>
      <c r="E264" s="185" t="s">
        <v>2305</v>
      </c>
      <c r="F264" s="185" t="s">
        <v>2306</v>
      </c>
      <c r="G264" s="172"/>
      <c r="H264" s="172"/>
      <c r="I264" s="175"/>
      <c r="J264" s="186">
        <f>BK264</f>
        <v>0</v>
      </c>
      <c r="K264" s="172"/>
      <c r="L264" s="177"/>
      <c r="M264" s="178"/>
      <c r="N264" s="179"/>
      <c r="O264" s="179"/>
      <c r="P264" s="180">
        <f>P265</f>
        <v>0</v>
      </c>
      <c r="Q264" s="179"/>
      <c r="R264" s="180">
        <f>R265</f>
        <v>0</v>
      </c>
      <c r="S264" s="179"/>
      <c r="T264" s="181">
        <f>T265</f>
        <v>0</v>
      </c>
      <c r="AR264" s="182" t="s">
        <v>86</v>
      </c>
      <c r="AT264" s="183" t="s">
        <v>77</v>
      </c>
      <c r="AU264" s="183" t="s">
        <v>86</v>
      </c>
      <c r="AY264" s="182" t="s">
        <v>163</v>
      </c>
      <c r="BK264" s="184">
        <f>BK265</f>
        <v>0</v>
      </c>
    </row>
    <row r="265" spans="1:65" s="2" customFormat="1" ht="16.5" customHeight="1">
      <c r="A265" s="34"/>
      <c r="B265" s="35"/>
      <c r="C265" s="187" t="s">
        <v>459</v>
      </c>
      <c r="D265" s="187" t="s">
        <v>165</v>
      </c>
      <c r="E265" s="188" t="s">
        <v>2307</v>
      </c>
      <c r="F265" s="189" t="s">
        <v>2308</v>
      </c>
      <c r="G265" s="190" t="s">
        <v>822</v>
      </c>
      <c r="H265" s="191">
        <v>1</v>
      </c>
      <c r="I265" s="192"/>
      <c r="J265" s="193">
        <f>ROUND(I265*H265,2)</f>
        <v>0</v>
      </c>
      <c r="K265" s="194"/>
      <c r="L265" s="39"/>
      <c r="M265" s="195" t="s">
        <v>1</v>
      </c>
      <c r="N265" s="196" t="s">
        <v>43</v>
      </c>
      <c r="O265" s="71"/>
      <c r="P265" s="197">
        <f>O265*H265</f>
        <v>0</v>
      </c>
      <c r="Q265" s="197">
        <v>0</v>
      </c>
      <c r="R265" s="197">
        <f>Q265*H265</f>
        <v>0</v>
      </c>
      <c r="S265" s="197">
        <v>0</v>
      </c>
      <c r="T265" s="198">
        <f>S265*H265</f>
        <v>0</v>
      </c>
      <c r="U265" s="34"/>
      <c r="V265" s="34"/>
      <c r="W265" s="34"/>
      <c r="X265" s="34"/>
      <c r="Y265" s="34"/>
      <c r="Z265" s="34"/>
      <c r="AA265" s="34"/>
      <c r="AB265" s="34"/>
      <c r="AC265" s="34"/>
      <c r="AD265" s="34"/>
      <c r="AE265" s="34"/>
      <c r="AR265" s="199" t="s">
        <v>169</v>
      </c>
      <c r="AT265" s="199" t="s">
        <v>165</v>
      </c>
      <c r="AU265" s="199" t="s">
        <v>88</v>
      </c>
      <c r="AY265" s="17" t="s">
        <v>163</v>
      </c>
      <c r="BE265" s="200">
        <f>IF(N265="základní",J265,0)</f>
        <v>0</v>
      </c>
      <c r="BF265" s="200">
        <f>IF(N265="snížená",J265,0)</f>
        <v>0</v>
      </c>
      <c r="BG265" s="200">
        <f>IF(N265="zákl. přenesená",J265,0)</f>
        <v>0</v>
      </c>
      <c r="BH265" s="200">
        <f>IF(N265="sníž. přenesená",J265,0)</f>
        <v>0</v>
      </c>
      <c r="BI265" s="200">
        <f>IF(N265="nulová",J265,0)</f>
        <v>0</v>
      </c>
      <c r="BJ265" s="17" t="s">
        <v>86</v>
      </c>
      <c r="BK265" s="200">
        <f>ROUND(I265*H265,2)</f>
        <v>0</v>
      </c>
      <c r="BL265" s="17" t="s">
        <v>169</v>
      </c>
      <c r="BM265" s="199" t="s">
        <v>721</v>
      </c>
    </row>
    <row r="266" spans="1:65" s="12" customFormat="1" ht="22.9" customHeight="1">
      <c r="B266" s="171"/>
      <c r="C266" s="172"/>
      <c r="D266" s="173" t="s">
        <v>77</v>
      </c>
      <c r="E266" s="185" t="s">
        <v>2261</v>
      </c>
      <c r="F266" s="185" t="s">
        <v>2262</v>
      </c>
      <c r="G266" s="172"/>
      <c r="H266" s="172"/>
      <c r="I266" s="175"/>
      <c r="J266" s="186">
        <f>BK266</f>
        <v>0</v>
      </c>
      <c r="K266" s="172"/>
      <c r="L266" s="177"/>
      <c r="M266" s="178"/>
      <c r="N266" s="179"/>
      <c r="O266" s="179"/>
      <c r="P266" s="180">
        <f>P267</f>
        <v>0</v>
      </c>
      <c r="Q266" s="179"/>
      <c r="R266" s="180">
        <f>R267</f>
        <v>0</v>
      </c>
      <c r="S266" s="179"/>
      <c r="T266" s="181">
        <f>T267</f>
        <v>0</v>
      </c>
      <c r="AR266" s="182" t="s">
        <v>86</v>
      </c>
      <c r="AT266" s="183" t="s">
        <v>77</v>
      </c>
      <c r="AU266" s="183" t="s">
        <v>86</v>
      </c>
      <c r="AY266" s="182" t="s">
        <v>163</v>
      </c>
      <c r="BK266" s="184">
        <f>BK267</f>
        <v>0</v>
      </c>
    </row>
    <row r="267" spans="1:65" s="2" customFormat="1" ht="16.5" customHeight="1">
      <c r="A267" s="34"/>
      <c r="B267" s="35"/>
      <c r="C267" s="187" t="s">
        <v>463</v>
      </c>
      <c r="D267" s="187" t="s">
        <v>165</v>
      </c>
      <c r="E267" s="188" t="s">
        <v>2325</v>
      </c>
      <c r="F267" s="189" t="s">
        <v>2326</v>
      </c>
      <c r="G267" s="190" t="s">
        <v>822</v>
      </c>
      <c r="H267" s="191">
        <v>3</v>
      </c>
      <c r="I267" s="192"/>
      <c r="J267" s="193">
        <f>ROUND(I267*H267,2)</f>
        <v>0</v>
      </c>
      <c r="K267" s="194"/>
      <c r="L267" s="39"/>
      <c r="M267" s="195" t="s">
        <v>1</v>
      </c>
      <c r="N267" s="196" t="s">
        <v>43</v>
      </c>
      <c r="O267" s="71"/>
      <c r="P267" s="197">
        <f>O267*H267</f>
        <v>0</v>
      </c>
      <c r="Q267" s="197">
        <v>0</v>
      </c>
      <c r="R267" s="197">
        <f>Q267*H267</f>
        <v>0</v>
      </c>
      <c r="S267" s="197">
        <v>0</v>
      </c>
      <c r="T267" s="198">
        <f>S267*H267</f>
        <v>0</v>
      </c>
      <c r="U267" s="34"/>
      <c r="V267" s="34"/>
      <c r="W267" s="34"/>
      <c r="X267" s="34"/>
      <c r="Y267" s="34"/>
      <c r="Z267" s="34"/>
      <c r="AA267" s="34"/>
      <c r="AB267" s="34"/>
      <c r="AC267" s="34"/>
      <c r="AD267" s="34"/>
      <c r="AE267" s="34"/>
      <c r="AR267" s="199" t="s">
        <v>169</v>
      </c>
      <c r="AT267" s="199" t="s">
        <v>165</v>
      </c>
      <c r="AU267" s="199" t="s">
        <v>88</v>
      </c>
      <c r="AY267" s="17" t="s">
        <v>163</v>
      </c>
      <c r="BE267" s="200">
        <f>IF(N267="základní",J267,0)</f>
        <v>0</v>
      </c>
      <c r="BF267" s="200">
        <f>IF(N267="snížená",J267,0)</f>
        <v>0</v>
      </c>
      <c r="BG267" s="200">
        <f>IF(N267="zákl. přenesená",J267,0)</f>
        <v>0</v>
      </c>
      <c r="BH267" s="200">
        <f>IF(N267="sníž. přenesená",J267,0)</f>
        <v>0</v>
      </c>
      <c r="BI267" s="200">
        <f>IF(N267="nulová",J267,0)</f>
        <v>0</v>
      </c>
      <c r="BJ267" s="17" t="s">
        <v>86</v>
      </c>
      <c r="BK267" s="200">
        <f>ROUND(I267*H267,2)</f>
        <v>0</v>
      </c>
      <c r="BL267" s="17" t="s">
        <v>169</v>
      </c>
      <c r="BM267" s="199" t="s">
        <v>729</v>
      </c>
    </row>
    <row r="268" spans="1:65" s="12" customFormat="1" ht="22.9" customHeight="1">
      <c r="B268" s="171"/>
      <c r="C268" s="172"/>
      <c r="D268" s="173" t="s">
        <v>77</v>
      </c>
      <c r="E268" s="185" t="s">
        <v>2311</v>
      </c>
      <c r="F268" s="185" t="s">
        <v>2312</v>
      </c>
      <c r="G268" s="172"/>
      <c r="H268" s="172"/>
      <c r="I268" s="175"/>
      <c r="J268" s="186">
        <f>BK268</f>
        <v>0</v>
      </c>
      <c r="K268" s="172"/>
      <c r="L268" s="177"/>
      <c r="M268" s="178"/>
      <c r="N268" s="179"/>
      <c r="O268" s="179"/>
      <c r="P268" s="180">
        <f>SUM(P269:P270)</f>
        <v>0</v>
      </c>
      <c r="Q268" s="179"/>
      <c r="R268" s="180">
        <f>SUM(R269:R270)</f>
        <v>0</v>
      </c>
      <c r="S268" s="179"/>
      <c r="T268" s="181">
        <f>SUM(T269:T270)</f>
        <v>0</v>
      </c>
      <c r="AR268" s="182" t="s">
        <v>86</v>
      </c>
      <c r="AT268" s="183" t="s">
        <v>77</v>
      </c>
      <c r="AU268" s="183" t="s">
        <v>86</v>
      </c>
      <c r="AY268" s="182" t="s">
        <v>163</v>
      </c>
      <c r="BK268" s="184">
        <f>SUM(BK269:BK270)</f>
        <v>0</v>
      </c>
    </row>
    <row r="269" spans="1:65" s="2" customFormat="1" ht="21.75" customHeight="1">
      <c r="A269" s="34"/>
      <c r="B269" s="35"/>
      <c r="C269" s="187" t="s">
        <v>468</v>
      </c>
      <c r="D269" s="187" t="s">
        <v>165</v>
      </c>
      <c r="E269" s="188" t="s">
        <v>2313</v>
      </c>
      <c r="F269" s="189" t="s">
        <v>2314</v>
      </c>
      <c r="G269" s="190" t="s">
        <v>822</v>
      </c>
      <c r="H269" s="191">
        <v>1</v>
      </c>
      <c r="I269" s="192"/>
      <c r="J269" s="193">
        <f>ROUND(I269*H269,2)</f>
        <v>0</v>
      </c>
      <c r="K269" s="194"/>
      <c r="L269" s="39"/>
      <c r="M269" s="195" t="s">
        <v>1</v>
      </c>
      <c r="N269" s="196" t="s">
        <v>43</v>
      </c>
      <c r="O269" s="71"/>
      <c r="P269" s="197">
        <f>O269*H269</f>
        <v>0</v>
      </c>
      <c r="Q269" s="197">
        <v>0</v>
      </c>
      <c r="R269" s="197">
        <f>Q269*H269</f>
        <v>0</v>
      </c>
      <c r="S269" s="197">
        <v>0</v>
      </c>
      <c r="T269" s="198">
        <f>S269*H269</f>
        <v>0</v>
      </c>
      <c r="U269" s="34"/>
      <c r="V269" s="34"/>
      <c r="W269" s="34"/>
      <c r="X269" s="34"/>
      <c r="Y269" s="34"/>
      <c r="Z269" s="34"/>
      <c r="AA269" s="34"/>
      <c r="AB269" s="34"/>
      <c r="AC269" s="34"/>
      <c r="AD269" s="34"/>
      <c r="AE269" s="34"/>
      <c r="AR269" s="199" t="s">
        <v>169</v>
      </c>
      <c r="AT269" s="199" t="s">
        <v>165</v>
      </c>
      <c r="AU269" s="199" t="s">
        <v>88</v>
      </c>
      <c r="AY269" s="17" t="s">
        <v>163</v>
      </c>
      <c r="BE269" s="200">
        <f>IF(N269="základní",J269,0)</f>
        <v>0</v>
      </c>
      <c r="BF269" s="200">
        <f>IF(N269="snížená",J269,0)</f>
        <v>0</v>
      </c>
      <c r="BG269" s="200">
        <f>IF(N269="zákl. přenesená",J269,0)</f>
        <v>0</v>
      </c>
      <c r="BH269" s="200">
        <f>IF(N269="sníž. přenesená",J269,0)</f>
        <v>0</v>
      </c>
      <c r="BI269" s="200">
        <f>IF(N269="nulová",J269,0)</f>
        <v>0</v>
      </c>
      <c r="BJ269" s="17" t="s">
        <v>86</v>
      </c>
      <c r="BK269" s="200">
        <f>ROUND(I269*H269,2)</f>
        <v>0</v>
      </c>
      <c r="BL269" s="17" t="s">
        <v>169</v>
      </c>
      <c r="BM269" s="199" t="s">
        <v>737</v>
      </c>
    </row>
    <row r="270" spans="1:65" s="2" customFormat="1" ht="16.5" customHeight="1">
      <c r="A270" s="34"/>
      <c r="B270" s="35"/>
      <c r="C270" s="187" t="s">
        <v>474</v>
      </c>
      <c r="D270" s="187" t="s">
        <v>165</v>
      </c>
      <c r="E270" s="188" t="s">
        <v>2315</v>
      </c>
      <c r="F270" s="189" t="s">
        <v>2316</v>
      </c>
      <c r="G270" s="190" t="s">
        <v>822</v>
      </c>
      <c r="H270" s="191">
        <v>1</v>
      </c>
      <c r="I270" s="192"/>
      <c r="J270" s="193">
        <f>ROUND(I270*H270,2)</f>
        <v>0</v>
      </c>
      <c r="K270" s="194"/>
      <c r="L270" s="39"/>
      <c r="M270" s="195" t="s">
        <v>1</v>
      </c>
      <c r="N270" s="196" t="s">
        <v>43</v>
      </c>
      <c r="O270" s="71"/>
      <c r="P270" s="197">
        <f>O270*H270</f>
        <v>0</v>
      </c>
      <c r="Q270" s="197">
        <v>0</v>
      </c>
      <c r="R270" s="197">
        <f>Q270*H270</f>
        <v>0</v>
      </c>
      <c r="S270" s="197">
        <v>0</v>
      </c>
      <c r="T270" s="198">
        <f>S270*H270</f>
        <v>0</v>
      </c>
      <c r="U270" s="34"/>
      <c r="V270" s="34"/>
      <c r="W270" s="34"/>
      <c r="X270" s="34"/>
      <c r="Y270" s="34"/>
      <c r="Z270" s="34"/>
      <c r="AA270" s="34"/>
      <c r="AB270" s="34"/>
      <c r="AC270" s="34"/>
      <c r="AD270" s="34"/>
      <c r="AE270" s="34"/>
      <c r="AR270" s="199" t="s">
        <v>169</v>
      </c>
      <c r="AT270" s="199" t="s">
        <v>165</v>
      </c>
      <c r="AU270" s="199" t="s">
        <v>88</v>
      </c>
      <c r="AY270" s="17" t="s">
        <v>163</v>
      </c>
      <c r="BE270" s="200">
        <f>IF(N270="základní",J270,0)</f>
        <v>0</v>
      </c>
      <c r="BF270" s="200">
        <f>IF(N270="snížená",J270,0)</f>
        <v>0</v>
      </c>
      <c r="BG270" s="200">
        <f>IF(N270="zákl. přenesená",J270,0)</f>
        <v>0</v>
      </c>
      <c r="BH270" s="200">
        <f>IF(N270="sníž. přenesená",J270,0)</f>
        <v>0</v>
      </c>
      <c r="BI270" s="200">
        <f>IF(N270="nulová",J270,0)</f>
        <v>0</v>
      </c>
      <c r="BJ270" s="17" t="s">
        <v>86</v>
      </c>
      <c r="BK270" s="200">
        <f>ROUND(I270*H270,2)</f>
        <v>0</v>
      </c>
      <c r="BL270" s="17" t="s">
        <v>169</v>
      </c>
      <c r="BM270" s="199" t="s">
        <v>745</v>
      </c>
    </row>
    <row r="271" spans="1:65" s="12" customFormat="1" ht="25.9" customHeight="1">
      <c r="B271" s="171"/>
      <c r="C271" s="172"/>
      <c r="D271" s="173" t="s">
        <v>77</v>
      </c>
      <c r="E271" s="174" t="s">
        <v>2337</v>
      </c>
      <c r="F271" s="174" t="s">
        <v>2338</v>
      </c>
      <c r="G271" s="172"/>
      <c r="H271" s="172"/>
      <c r="I271" s="175"/>
      <c r="J271" s="176">
        <f>BK271</f>
        <v>0</v>
      </c>
      <c r="K271" s="172"/>
      <c r="L271" s="177"/>
      <c r="M271" s="178"/>
      <c r="N271" s="179"/>
      <c r="O271" s="179"/>
      <c r="P271" s="180">
        <f>P272+SUM(P273:P282)+P284+P292+P306+P318+P322+P325+P327+P331+P334+P336+P339+P341+P344+P348+P350+P352</f>
        <v>0</v>
      </c>
      <c r="Q271" s="179"/>
      <c r="R271" s="180">
        <f>R272+SUM(R273:R282)+R284+R292+R306+R318+R322+R325+R327+R331+R334+R336+R339+R341+R344+R348+R350+R352</f>
        <v>0</v>
      </c>
      <c r="S271" s="179"/>
      <c r="T271" s="181">
        <f>T272+SUM(T273:T282)+T284+T292+T306+T318+T322+T325+T327+T331+T334+T336+T339+T341+T344+T348+T350+T352</f>
        <v>0</v>
      </c>
      <c r="AR271" s="182" t="s">
        <v>86</v>
      </c>
      <c r="AT271" s="183" t="s">
        <v>77</v>
      </c>
      <c r="AU271" s="183" t="s">
        <v>78</v>
      </c>
      <c r="AY271" s="182" t="s">
        <v>163</v>
      </c>
      <c r="BK271" s="184">
        <f>BK272+SUM(BK273:BK282)+BK284+BK292+BK306+BK318+BK322+BK325+BK327+BK331+BK334+BK336+BK339+BK341+BK344+BK348+BK350+BK352</f>
        <v>0</v>
      </c>
    </row>
    <row r="272" spans="1:65" s="2" customFormat="1" ht="33" customHeight="1">
      <c r="A272" s="34"/>
      <c r="B272" s="35"/>
      <c r="C272" s="187" t="s">
        <v>479</v>
      </c>
      <c r="D272" s="187" t="s">
        <v>165</v>
      </c>
      <c r="E272" s="188" t="s">
        <v>2339</v>
      </c>
      <c r="F272" s="189" t="s">
        <v>2340</v>
      </c>
      <c r="G272" s="190" t="s">
        <v>822</v>
      </c>
      <c r="H272" s="191">
        <v>160</v>
      </c>
      <c r="I272" s="192"/>
      <c r="J272" s="193">
        <f t="shared" ref="J272:J281" si="0">ROUND(I272*H272,2)</f>
        <v>0</v>
      </c>
      <c r="K272" s="194"/>
      <c r="L272" s="39"/>
      <c r="M272" s="195" t="s">
        <v>1</v>
      </c>
      <c r="N272" s="196" t="s">
        <v>43</v>
      </c>
      <c r="O272" s="71"/>
      <c r="P272" s="197">
        <f t="shared" ref="P272:P281" si="1">O272*H272</f>
        <v>0</v>
      </c>
      <c r="Q272" s="197">
        <v>0</v>
      </c>
      <c r="R272" s="197">
        <f t="shared" ref="R272:R281" si="2">Q272*H272</f>
        <v>0</v>
      </c>
      <c r="S272" s="197">
        <v>0</v>
      </c>
      <c r="T272" s="198">
        <f t="shared" ref="T272:T281" si="3">S272*H272</f>
        <v>0</v>
      </c>
      <c r="U272" s="34"/>
      <c r="V272" s="34"/>
      <c r="W272" s="34"/>
      <c r="X272" s="34"/>
      <c r="Y272" s="34"/>
      <c r="Z272" s="34"/>
      <c r="AA272" s="34"/>
      <c r="AB272" s="34"/>
      <c r="AC272" s="34"/>
      <c r="AD272" s="34"/>
      <c r="AE272" s="34"/>
      <c r="AR272" s="199" t="s">
        <v>169</v>
      </c>
      <c r="AT272" s="199" t="s">
        <v>165</v>
      </c>
      <c r="AU272" s="199" t="s">
        <v>86</v>
      </c>
      <c r="AY272" s="17" t="s">
        <v>163</v>
      </c>
      <c r="BE272" s="200">
        <f t="shared" ref="BE272:BE281" si="4">IF(N272="základní",J272,0)</f>
        <v>0</v>
      </c>
      <c r="BF272" s="200">
        <f t="shared" ref="BF272:BF281" si="5">IF(N272="snížená",J272,0)</f>
        <v>0</v>
      </c>
      <c r="BG272" s="200">
        <f t="shared" ref="BG272:BG281" si="6">IF(N272="zákl. přenesená",J272,0)</f>
        <v>0</v>
      </c>
      <c r="BH272" s="200">
        <f t="shared" ref="BH272:BH281" si="7">IF(N272="sníž. přenesená",J272,0)</f>
        <v>0</v>
      </c>
      <c r="BI272" s="200">
        <f t="shared" ref="BI272:BI281" si="8">IF(N272="nulová",J272,0)</f>
        <v>0</v>
      </c>
      <c r="BJ272" s="17" t="s">
        <v>86</v>
      </c>
      <c r="BK272" s="200">
        <f t="shared" ref="BK272:BK281" si="9">ROUND(I272*H272,2)</f>
        <v>0</v>
      </c>
      <c r="BL272" s="17" t="s">
        <v>169</v>
      </c>
      <c r="BM272" s="199" t="s">
        <v>754</v>
      </c>
    </row>
    <row r="273" spans="1:65" s="2" customFormat="1" ht="24.2" customHeight="1">
      <c r="A273" s="34"/>
      <c r="B273" s="35"/>
      <c r="C273" s="187" t="s">
        <v>483</v>
      </c>
      <c r="D273" s="187" t="s">
        <v>165</v>
      </c>
      <c r="E273" s="188" t="s">
        <v>2341</v>
      </c>
      <c r="F273" s="189" t="s">
        <v>2342</v>
      </c>
      <c r="G273" s="190" t="s">
        <v>822</v>
      </c>
      <c r="H273" s="191">
        <v>4</v>
      </c>
      <c r="I273" s="192"/>
      <c r="J273" s="193">
        <f t="shared" si="0"/>
        <v>0</v>
      </c>
      <c r="K273" s="194"/>
      <c r="L273" s="39"/>
      <c r="M273" s="195" t="s">
        <v>1</v>
      </c>
      <c r="N273" s="196" t="s">
        <v>43</v>
      </c>
      <c r="O273" s="71"/>
      <c r="P273" s="197">
        <f t="shared" si="1"/>
        <v>0</v>
      </c>
      <c r="Q273" s="197">
        <v>0</v>
      </c>
      <c r="R273" s="197">
        <f t="shared" si="2"/>
        <v>0</v>
      </c>
      <c r="S273" s="197">
        <v>0</v>
      </c>
      <c r="T273" s="198">
        <f t="shared" si="3"/>
        <v>0</v>
      </c>
      <c r="U273" s="34"/>
      <c r="V273" s="34"/>
      <c r="W273" s="34"/>
      <c r="X273" s="34"/>
      <c r="Y273" s="34"/>
      <c r="Z273" s="34"/>
      <c r="AA273" s="34"/>
      <c r="AB273" s="34"/>
      <c r="AC273" s="34"/>
      <c r="AD273" s="34"/>
      <c r="AE273" s="34"/>
      <c r="AR273" s="199" t="s">
        <v>169</v>
      </c>
      <c r="AT273" s="199" t="s">
        <v>165</v>
      </c>
      <c r="AU273" s="199" t="s">
        <v>86</v>
      </c>
      <c r="AY273" s="17" t="s">
        <v>163</v>
      </c>
      <c r="BE273" s="200">
        <f t="shared" si="4"/>
        <v>0</v>
      </c>
      <c r="BF273" s="200">
        <f t="shared" si="5"/>
        <v>0</v>
      </c>
      <c r="BG273" s="200">
        <f t="shared" si="6"/>
        <v>0</v>
      </c>
      <c r="BH273" s="200">
        <f t="shared" si="7"/>
        <v>0</v>
      </c>
      <c r="BI273" s="200">
        <f t="shared" si="8"/>
        <v>0</v>
      </c>
      <c r="BJ273" s="17" t="s">
        <v>86</v>
      </c>
      <c r="BK273" s="200">
        <f t="shared" si="9"/>
        <v>0</v>
      </c>
      <c r="BL273" s="17" t="s">
        <v>169</v>
      </c>
      <c r="BM273" s="199" t="s">
        <v>764</v>
      </c>
    </row>
    <row r="274" spans="1:65" s="2" customFormat="1" ht="24.2" customHeight="1">
      <c r="A274" s="34"/>
      <c r="B274" s="35"/>
      <c r="C274" s="187" t="s">
        <v>488</v>
      </c>
      <c r="D274" s="187" t="s">
        <v>165</v>
      </c>
      <c r="E274" s="188" t="s">
        <v>2343</v>
      </c>
      <c r="F274" s="189" t="s">
        <v>2344</v>
      </c>
      <c r="G274" s="190" t="s">
        <v>822</v>
      </c>
      <c r="H274" s="191">
        <v>8</v>
      </c>
      <c r="I274" s="192"/>
      <c r="J274" s="193">
        <f t="shared" si="0"/>
        <v>0</v>
      </c>
      <c r="K274" s="194"/>
      <c r="L274" s="39"/>
      <c r="M274" s="195" t="s">
        <v>1</v>
      </c>
      <c r="N274" s="196" t="s">
        <v>43</v>
      </c>
      <c r="O274" s="71"/>
      <c r="P274" s="197">
        <f t="shared" si="1"/>
        <v>0</v>
      </c>
      <c r="Q274" s="197">
        <v>0</v>
      </c>
      <c r="R274" s="197">
        <f t="shared" si="2"/>
        <v>0</v>
      </c>
      <c r="S274" s="197">
        <v>0</v>
      </c>
      <c r="T274" s="198">
        <f t="shared" si="3"/>
        <v>0</v>
      </c>
      <c r="U274" s="34"/>
      <c r="V274" s="34"/>
      <c r="W274" s="34"/>
      <c r="X274" s="34"/>
      <c r="Y274" s="34"/>
      <c r="Z274" s="34"/>
      <c r="AA274" s="34"/>
      <c r="AB274" s="34"/>
      <c r="AC274" s="34"/>
      <c r="AD274" s="34"/>
      <c r="AE274" s="34"/>
      <c r="AR274" s="199" t="s">
        <v>169</v>
      </c>
      <c r="AT274" s="199" t="s">
        <v>165</v>
      </c>
      <c r="AU274" s="199" t="s">
        <v>86</v>
      </c>
      <c r="AY274" s="17" t="s">
        <v>163</v>
      </c>
      <c r="BE274" s="200">
        <f t="shared" si="4"/>
        <v>0</v>
      </c>
      <c r="BF274" s="200">
        <f t="shared" si="5"/>
        <v>0</v>
      </c>
      <c r="BG274" s="200">
        <f t="shared" si="6"/>
        <v>0</v>
      </c>
      <c r="BH274" s="200">
        <f t="shared" si="7"/>
        <v>0</v>
      </c>
      <c r="BI274" s="200">
        <f t="shared" si="8"/>
        <v>0</v>
      </c>
      <c r="BJ274" s="17" t="s">
        <v>86</v>
      </c>
      <c r="BK274" s="200">
        <f t="shared" si="9"/>
        <v>0</v>
      </c>
      <c r="BL274" s="17" t="s">
        <v>169</v>
      </c>
      <c r="BM274" s="199" t="s">
        <v>772</v>
      </c>
    </row>
    <row r="275" spans="1:65" s="2" customFormat="1" ht="24.2" customHeight="1">
      <c r="A275" s="34"/>
      <c r="B275" s="35"/>
      <c r="C275" s="187" t="s">
        <v>494</v>
      </c>
      <c r="D275" s="187" t="s">
        <v>165</v>
      </c>
      <c r="E275" s="188" t="s">
        <v>2345</v>
      </c>
      <c r="F275" s="189" t="s">
        <v>2346</v>
      </c>
      <c r="G275" s="190" t="s">
        <v>822</v>
      </c>
      <c r="H275" s="191">
        <v>14</v>
      </c>
      <c r="I275" s="192"/>
      <c r="J275" s="193">
        <f t="shared" si="0"/>
        <v>0</v>
      </c>
      <c r="K275" s="194"/>
      <c r="L275" s="39"/>
      <c r="M275" s="195" t="s">
        <v>1</v>
      </c>
      <c r="N275" s="196" t="s">
        <v>43</v>
      </c>
      <c r="O275" s="71"/>
      <c r="P275" s="197">
        <f t="shared" si="1"/>
        <v>0</v>
      </c>
      <c r="Q275" s="197">
        <v>0</v>
      </c>
      <c r="R275" s="197">
        <f t="shared" si="2"/>
        <v>0</v>
      </c>
      <c r="S275" s="197">
        <v>0</v>
      </c>
      <c r="T275" s="198">
        <f t="shared" si="3"/>
        <v>0</v>
      </c>
      <c r="U275" s="34"/>
      <c r="V275" s="34"/>
      <c r="W275" s="34"/>
      <c r="X275" s="34"/>
      <c r="Y275" s="34"/>
      <c r="Z275" s="34"/>
      <c r="AA275" s="34"/>
      <c r="AB275" s="34"/>
      <c r="AC275" s="34"/>
      <c r="AD275" s="34"/>
      <c r="AE275" s="34"/>
      <c r="AR275" s="199" t="s">
        <v>169</v>
      </c>
      <c r="AT275" s="199" t="s">
        <v>165</v>
      </c>
      <c r="AU275" s="199" t="s">
        <v>86</v>
      </c>
      <c r="AY275" s="17" t="s">
        <v>163</v>
      </c>
      <c r="BE275" s="200">
        <f t="shared" si="4"/>
        <v>0</v>
      </c>
      <c r="BF275" s="200">
        <f t="shared" si="5"/>
        <v>0</v>
      </c>
      <c r="BG275" s="200">
        <f t="shared" si="6"/>
        <v>0</v>
      </c>
      <c r="BH275" s="200">
        <f t="shared" si="7"/>
        <v>0</v>
      </c>
      <c r="BI275" s="200">
        <f t="shared" si="8"/>
        <v>0</v>
      </c>
      <c r="BJ275" s="17" t="s">
        <v>86</v>
      </c>
      <c r="BK275" s="200">
        <f t="shared" si="9"/>
        <v>0</v>
      </c>
      <c r="BL275" s="17" t="s">
        <v>169</v>
      </c>
      <c r="BM275" s="199" t="s">
        <v>782</v>
      </c>
    </row>
    <row r="276" spans="1:65" s="2" customFormat="1" ht="24.2" customHeight="1">
      <c r="A276" s="34"/>
      <c r="B276" s="35"/>
      <c r="C276" s="187" t="s">
        <v>498</v>
      </c>
      <c r="D276" s="187" t="s">
        <v>165</v>
      </c>
      <c r="E276" s="188" t="s">
        <v>2347</v>
      </c>
      <c r="F276" s="189" t="s">
        <v>2348</v>
      </c>
      <c r="G276" s="190" t="s">
        <v>822</v>
      </c>
      <c r="H276" s="191">
        <v>12</v>
      </c>
      <c r="I276" s="192"/>
      <c r="J276" s="193">
        <f t="shared" si="0"/>
        <v>0</v>
      </c>
      <c r="K276" s="194"/>
      <c r="L276" s="39"/>
      <c r="M276" s="195" t="s">
        <v>1</v>
      </c>
      <c r="N276" s="196" t="s">
        <v>43</v>
      </c>
      <c r="O276" s="71"/>
      <c r="P276" s="197">
        <f t="shared" si="1"/>
        <v>0</v>
      </c>
      <c r="Q276" s="197">
        <v>0</v>
      </c>
      <c r="R276" s="197">
        <f t="shared" si="2"/>
        <v>0</v>
      </c>
      <c r="S276" s="197">
        <v>0</v>
      </c>
      <c r="T276" s="198">
        <f t="shared" si="3"/>
        <v>0</v>
      </c>
      <c r="U276" s="34"/>
      <c r="V276" s="34"/>
      <c r="W276" s="34"/>
      <c r="X276" s="34"/>
      <c r="Y276" s="34"/>
      <c r="Z276" s="34"/>
      <c r="AA276" s="34"/>
      <c r="AB276" s="34"/>
      <c r="AC276" s="34"/>
      <c r="AD276" s="34"/>
      <c r="AE276" s="34"/>
      <c r="AR276" s="199" t="s">
        <v>169</v>
      </c>
      <c r="AT276" s="199" t="s">
        <v>165</v>
      </c>
      <c r="AU276" s="199" t="s">
        <v>86</v>
      </c>
      <c r="AY276" s="17" t="s">
        <v>163</v>
      </c>
      <c r="BE276" s="200">
        <f t="shared" si="4"/>
        <v>0</v>
      </c>
      <c r="BF276" s="200">
        <f t="shared" si="5"/>
        <v>0</v>
      </c>
      <c r="BG276" s="200">
        <f t="shared" si="6"/>
        <v>0</v>
      </c>
      <c r="BH276" s="200">
        <f t="shared" si="7"/>
        <v>0</v>
      </c>
      <c r="BI276" s="200">
        <f t="shared" si="8"/>
        <v>0</v>
      </c>
      <c r="BJ276" s="17" t="s">
        <v>86</v>
      </c>
      <c r="BK276" s="200">
        <f t="shared" si="9"/>
        <v>0</v>
      </c>
      <c r="BL276" s="17" t="s">
        <v>169</v>
      </c>
      <c r="BM276" s="199" t="s">
        <v>792</v>
      </c>
    </row>
    <row r="277" spans="1:65" s="2" customFormat="1" ht="24.2" customHeight="1">
      <c r="A277" s="34"/>
      <c r="B277" s="35"/>
      <c r="C277" s="187" t="s">
        <v>503</v>
      </c>
      <c r="D277" s="187" t="s">
        <v>165</v>
      </c>
      <c r="E277" s="188" t="s">
        <v>2349</v>
      </c>
      <c r="F277" s="189" t="s">
        <v>2350</v>
      </c>
      <c r="G277" s="190" t="s">
        <v>822</v>
      </c>
      <c r="H277" s="191">
        <v>10</v>
      </c>
      <c r="I277" s="192"/>
      <c r="J277" s="193">
        <f t="shared" si="0"/>
        <v>0</v>
      </c>
      <c r="K277" s="194"/>
      <c r="L277" s="39"/>
      <c r="M277" s="195" t="s">
        <v>1</v>
      </c>
      <c r="N277" s="196" t="s">
        <v>43</v>
      </c>
      <c r="O277" s="71"/>
      <c r="P277" s="197">
        <f t="shared" si="1"/>
        <v>0</v>
      </c>
      <c r="Q277" s="197">
        <v>0</v>
      </c>
      <c r="R277" s="197">
        <f t="shared" si="2"/>
        <v>0</v>
      </c>
      <c r="S277" s="197">
        <v>0</v>
      </c>
      <c r="T277" s="198">
        <f t="shared" si="3"/>
        <v>0</v>
      </c>
      <c r="U277" s="34"/>
      <c r="V277" s="34"/>
      <c r="W277" s="34"/>
      <c r="X277" s="34"/>
      <c r="Y277" s="34"/>
      <c r="Z277" s="34"/>
      <c r="AA277" s="34"/>
      <c r="AB277" s="34"/>
      <c r="AC277" s="34"/>
      <c r="AD277" s="34"/>
      <c r="AE277" s="34"/>
      <c r="AR277" s="199" t="s">
        <v>169</v>
      </c>
      <c r="AT277" s="199" t="s">
        <v>165</v>
      </c>
      <c r="AU277" s="199" t="s">
        <v>86</v>
      </c>
      <c r="AY277" s="17" t="s">
        <v>163</v>
      </c>
      <c r="BE277" s="200">
        <f t="shared" si="4"/>
        <v>0</v>
      </c>
      <c r="BF277" s="200">
        <f t="shared" si="5"/>
        <v>0</v>
      </c>
      <c r="BG277" s="200">
        <f t="shared" si="6"/>
        <v>0</v>
      </c>
      <c r="BH277" s="200">
        <f t="shared" si="7"/>
        <v>0</v>
      </c>
      <c r="BI277" s="200">
        <f t="shared" si="8"/>
        <v>0</v>
      </c>
      <c r="BJ277" s="17" t="s">
        <v>86</v>
      </c>
      <c r="BK277" s="200">
        <f t="shared" si="9"/>
        <v>0</v>
      </c>
      <c r="BL277" s="17" t="s">
        <v>169</v>
      </c>
      <c r="BM277" s="199" t="s">
        <v>802</v>
      </c>
    </row>
    <row r="278" spans="1:65" s="2" customFormat="1" ht="24.2" customHeight="1">
      <c r="A278" s="34"/>
      <c r="B278" s="35"/>
      <c r="C278" s="187" t="s">
        <v>507</v>
      </c>
      <c r="D278" s="187" t="s">
        <v>165</v>
      </c>
      <c r="E278" s="188" t="s">
        <v>2351</v>
      </c>
      <c r="F278" s="189" t="s">
        <v>2352</v>
      </c>
      <c r="G278" s="190" t="s">
        <v>822</v>
      </c>
      <c r="H278" s="191">
        <v>3</v>
      </c>
      <c r="I278" s="192"/>
      <c r="J278" s="193">
        <f t="shared" si="0"/>
        <v>0</v>
      </c>
      <c r="K278" s="194"/>
      <c r="L278" s="39"/>
      <c r="M278" s="195" t="s">
        <v>1</v>
      </c>
      <c r="N278" s="196" t="s">
        <v>43</v>
      </c>
      <c r="O278" s="71"/>
      <c r="P278" s="197">
        <f t="shared" si="1"/>
        <v>0</v>
      </c>
      <c r="Q278" s="197">
        <v>0</v>
      </c>
      <c r="R278" s="197">
        <f t="shared" si="2"/>
        <v>0</v>
      </c>
      <c r="S278" s="197">
        <v>0</v>
      </c>
      <c r="T278" s="198">
        <f t="shared" si="3"/>
        <v>0</v>
      </c>
      <c r="U278" s="34"/>
      <c r="V278" s="34"/>
      <c r="W278" s="34"/>
      <c r="X278" s="34"/>
      <c r="Y278" s="34"/>
      <c r="Z278" s="34"/>
      <c r="AA278" s="34"/>
      <c r="AB278" s="34"/>
      <c r="AC278" s="34"/>
      <c r="AD278" s="34"/>
      <c r="AE278" s="34"/>
      <c r="AR278" s="199" t="s">
        <v>169</v>
      </c>
      <c r="AT278" s="199" t="s">
        <v>165</v>
      </c>
      <c r="AU278" s="199" t="s">
        <v>86</v>
      </c>
      <c r="AY278" s="17" t="s">
        <v>163</v>
      </c>
      <c r="BE278" s="200">
        <f t="shared" si="4"/>
        <v>0</v>
      </c>
      <c r="BF278" s="200">
        <f t="shared" si="5"/>
        <v>0</v>
      </c>
      <c r="BG278" s="200">
        <f t="shared" si="6"/>
        <v>0</v>
      </c>
      <c r="BH278" s="200">
        <f t="shared" si="7"/>
        <v>0</v>
      </c>
      <c r="BI278" s="200">
        <f t="shared" si="8"/>
        <v>0</v>
      </c>
      <c r="BJ278" s="17" t="s">
        <v>86</v>
      </c>
      <c r="BK278" s="200">
        <f t="shared" si="9"/>
        <v>0</v>
      </c>
      <c r="BL278" s="17" t="s">
        <v>169</v>
      </c>
      <c r="BM278" s="199" t="s">
        <v>811</v>
      </c>
    </row>
    <row r="279" spans="1:65" s="2" customFormat="1" ht="24.2" customHeight="1">
      <c r="A279" s="34"/>
      <c r="B279" s="35"/>
      <c r="C279" s="187" t="s">
        <v>511</v>
      </c>
      <c r="D279" s="187" t="s">
        <v>165</v>
      </c>
      <c r="E279" s="188" t="s">
        <v>2353</v>
      </c>
      <c r="F279" s="189" t="s">
        <v>2354</v>
      </c>
      <c r="G279" s="190" t="s">
        <v>822</v>
      </c>
      <c r="H279" s="191">
        <v>10</v>
      </c>
      <c r="I279" s="192"/>
      <c r="J279" s="193">
        <f t="shared" si="0"/>
        <v>0</v>
      </c>
      <c r="K279" s="194"/>
      <c r="L279" s="39"/>
      <c r="M279" s="195" t="s">
        <v>1</v>
      </c>
      <c r="N279" s="196" t="s">
        <v>43</v>
      </c>
      <c r="O279" s="71"/>
      <c r="P279" s="197">
        <f t="shared" si="1"/>
        <v>0</v>
      </c>
      <c r="Q279" s="197">
        <v>0</v>
      </c>
      <c r="R279" s="197">
        <f t="shared" si="2"/>
        <v>0</v>
      </c>
      <c r="S279" s="197">
        <v>0</v>
      </c>
      <c r="T279" s="198">
        <f t="shared" si="3"/>
        <v>0</v>
      </c>
      <c r="U279" s="34"/>
      <c r="V279" s="34"/>
      <c r="W279" s="34"/>
      <c r="X279" s="34"/>
      <c r="Y279" s="34"/>
      <c r="Z279" s="34"/>
      <c r="AA279" s="34"/>
      <c r="AB279" s="34"/>
      <c r="AC279" s="34"/>
      <c r="AD279" s="34"/>
      <c r="AE279" s="34"/>
      <c r="AR279" s="199" t="s">
        <v>169</v>
      </c>
      <c r="AT279" s="199" t="s">
        <v>165</v>
      </c>
      <c r="AU279" s="199" t="s">
        <v>86</v>
      </c>
      <c r="AY279" s="17" t="s">
        <v>163</v>
      </c>
      <c r="BE279" s="200">
        <f t="shared" si="4"/>
        <v>0</v>
      </c>
      <c r="BF279" s="200">
        <f t="shared" si="5"/>
        <v>0</v>
      </c>
      <c r="BG279" s="200">
        <f t="shared" si="6"/>
        <v>0</v>
      </c>
      <c r="BH279" s="200">
        <f t="shared" si="7"/>
        <v>0</v>
      </c>
      <c r="BI279" s="200">
        <f t="shared" si="8"/>
        <v>0</v>
      </c>
      <c r="BJ279" s="17" t="s">
        <v>86</v>
      </c>
      <c r="BK279" s="200">
        <f t="shared" si="9"/>
        <v>0</v>
      </c>
      <c r="BL279" s="17" t="s">
        <v>169</v>
      </c>
      <c r="BM279" s="199" t="s">
        <v>819</v>
      </c>
    </row>
    <row r="280" spans="1:65" s="2" customFormat="1" ht="24.2" customHeight="1">
      <c r="A280" s="34"/>
      <c r="B280" s="35"/>
      <c r="C280" s="187" t="s">
        <v>402</v>
      </c>
      <c r="D280" s="187" t="s">
        <v>165</v>
      </c>
      <c r="E280" s="188" t="s">
        <v>2355</v>
      </c>
      <c r="F280" s="189" t="s">
        <v>2356</v>
      </c>
      <c r="G280" s="190" t="s">
        <v>822</v>
      </c>
      <c r="H280" s="191">
        <v>12</v>
      </c>
      <c r="I280" s="192"/>
      <c r="J280" s="193">
        <f t="shared" si="0"/>
        <v>0</v>
      </c>
      <c r="K280" s="194"/>
      <c r="L280" s="39"/>
      <c r="M280" s="195" t="s">
        <v>1</v>
      </c>
      <c r="N280" s="196" t="s">
        <v>43</v>
      </c>
      <c r="O280" s="71"/>
      <c r="P280" s="197">
        <f t="shared" si="1"/>
        <v>0</v>
      </c>
      <c r="Q280" s="197">
        <v>0</v>
      </c>
      <c r="R280" s="197">
        <f t="shared" si="2"/>
        <v>0</v>
      </c>
      <c r="S280" s="197">
        <v>0</v>
      </c>
      <c r="T280" s="198">
        <f t="shared" si="3"/>
        <v>0</v>
      </c>
      <c r="U280" s="34"/>
      <c r="V280" s="34"/>
      <c r="W280" s="34"/>
      <c r="X280" s="34"/>
      <c r="Y280" s="34"/>
      <c r="Z280" s="34"/>
      <c r="AA280" s="34"/>
      <c r="AB280" s="34"/>
      <c r="AC280" s="34"/>
      <c r="AD280" s="34"/>
      <c r="AE280" s="34"/>
      <c r="AR280" s="199" t="s">
        <v>169</v>
      </c>
      <c r="AT280" s="199" t="s">
        <v>165</v>
      </c>
      <c r="AU280" s="199" t="s">
        <v>86</v>
      </c>
      <c r="AY280" s="17" t="s">
        <v>163</v>
      </c>
      <c r="BE280" s="200">
        <f t="shared" si="4"/>
        <v>0</v>
      </c>
      <c r="BF280" s="200">
        <f t="shared" si="5"/>
        <v>0</v>
      </c>
      <c r="BG280" s="200">
        <f t="shared" si="6"/>
        <v>0</v>
      </c>
      <c r="BH280" s="200">
        <f t="shared" si="7"/>
        <v>0</v>
      </c>
      <c r="BI280" s="200">
        <f t="shared" si="8"/>
        <v>0</v>
      </c>
      <c r="BJ280" s="17" t="s">
        <v>86</v>
      </c>
      <c r="BK280" s="200">
        <f t="shared" si="9"/>
        <v>0</v>
      </c>
      <c r="BL280" s="17" t="s">
        <v>169</v>
      </c>
      <c r="BM280" s="199" t="s">
        <v>830</v>
      </c>
    </row>
    <row r="281" spans="1:65" s="2" customFormat="1" ht="16.5" customHeight="1">
      <c r="A281" s="34"/>
      <c r="B281" s="35"/>
      <c r="C281" s="187" t="s">
        <v>525</v>
      </c>
      <c r="D281" s="187" t="s">
        <v>165</v>
      </c>
      <c r="E281" s="188" t="s">
        <v>2357</v>
      </c>
      <c r="F281" s="189" t="s">
        <v>2358</v>
      </c>
      <c r="G281" s="190" t="s">
        <v>822</v>
      </c>
      <c r="H281" s="191">
        <v>76</v>
      </c>
      <c r="I281" s="192"/>
      <c r="J281" s="193">
        <f t="shared" si="0"/>
        <v>0</v>
      </c>
      <c r="K281" s="194"/>
      <c r="L281" s="39"/>
      <c r="M281" s="195" t="s">
        <v>1</v>
      </c>
      <c r="N281" s="196" t="s">
        <v>43</v>
      </c>
      <c r="O281" s="71"/>
      <c r="P281" s="197">
        <f t="shared" si="1"/>
        <v>0</v>
      </c>
      <c r="Q281" s="197">
        <v>0</v>
      </c>
      <c r="R281" s="197">
        <f t="shared" si="2"/>
        <v>0</v>
      </c>
      <c r="S281" s="197">
        <v>0</v>
      </c>
      <c r="T281" s="198">
        <f t="shared" si="3"/>
        <v>0</v>
      </c>
      <c r="U281" s="34"/>
      <c r="V281" s="34"/>
      <c r="W281" s="34"/>
      <c r="X281" s="34"/>
      <c r="Y281" s="34"/>
      <c r="Z281" s="34"/>
      <c r="AA281" s="34"/>
      <c r="AB281" s="34"/>
      <c r="AC281" s="34"/>
      <c r="AD281" s="34"/>
      <c r="AE281" s="34"/>
      <c r="AR281" s="199" t="s">
        <v>169</v>
      </c>
      <c r="AT281" s="199" t="s">
        <v>165</v>
      </c>
      <c r="AU281" s="199" t="s">
        <v>86</v>
      </c>
      <c r="AY281" s="17" t="s">
        <v>163</v>
      </c>
      <c r="BE281" s="200">
        <f t="shared" si="4"/>
        <v>0</v>
      </c>
      <c r="BF281" s="200">
        <f t="shared" si="5"/>
        <v>0</v>
      </c>
      <c r="BG281" s="200">
        <f t="shared" si="6"/>
        <v>0</v>
      </c>
      <c r="BH281" s="200">
        <f t="shared" si="7"/>
        <v>0</v>
      </c>
      <c r="BI281" s="200">
        <f t="shared" si="8"/>
        <v>0</v>
      </c>
      <c r="BJ281" s="17" t="s">
        <v>86</v>
      </c>
      <c r="BK281" s="200">
        <f t="shared" si="9"/>
        <v>0</v>
      </c>
      <c r="BL281" s="17" t="s">
        <v>169</v>
      </c>
      <c r="BM281" s="199" t="s">
        <v>838</v>
      </c>
    </row>
    <row r="282" spans="1:65" s="12" customFormat="1" ht="22.9" customHeight="1">
      <c r="B282" s="171"/>
      <c r="C282" s="172"/>
      <c r="D282" s="173" t="s">
        <v>77</v>
      </c>
      <c r="E282" s="185" t="s">
        <v>2359</v>
      </c>
      <c r="F282" s="185" t="s">
        <v>2360</v>
      </c>
      <c r="G282" s="172"/>
      <c r="H282" s="172"/>
      <c r="I282" s="175"/>
      <c r="J282" s="186">
        <f>BK282</f>
        <v>0</v>
      </c>
      <c r="K282" s="172"/>
      <c r="L282" s="177"/>
      <c r="M282" s="178"/>
      <c r="N282" s="179"/>
      <c r="O282" s="179"/>
      <c r="P282" s="180">
        <f>P283</f>
        <v>0</v>
      </c>
      <c r="Q282" s="179"/>
      <c r="R282" s="180">
        <f>R283</f>
        <v>0</v>
      </c>
      <c r="S282" s="179"/>
      <c r="T282" s="181">
        <f>T283</f>
        <v>0</v>
      </c>
      <c r="AR282" s="182" t="s">
        <v>86</v>
      </c>
      <c r="AT282" s="183" t="s">
        <v>77</v>
      </c>
      <c r="AU282" s="183" t="s">
        <v>86</v>
      </c>
      <c r="AY282" s="182" t="s">
        <v>163</v>
      </c>
      <c r="BK282" s="184">
        <f>BK283</f>
        <v>0</v>
      </c>
    </row>
    <row r="283" spans="1:65" s="2" customFormat="1" ht="16.5" customHeight="1">
      <c r="A283" s="34"/>
      <c r="B283" s="35"/>
      <c r="C283" s="187" t="s">
        <v>529</v>
      </c>
      <c r="D283" s="187" t="s">
        <v>165</v>
      </c>
      <c r="E283" s="188" t="s">
        <v>2361</v>
      </c>
      <c r="F283" s="189" t="s">
        <v>2362</v>
      </c>
      <c r="G283" s="190" t="s">
        <v>822</v>
      </c>
      <c r="H283" s="191">
        <v>13</v>
      </c>
      <c r="I283" s="192"/>
      <c r="J283" s="193">
        <f>ROUND(I283*H283,2)</f>
        <v>0</v>
      </c>
      <c r="K283" s="194"/>
      <c r="L283" s="39"/>
      <c r="M283" s="195" t="s">
        <v>1</v>
      </c>
      <c r="N283" s="196" t="s">
        <v>43</v>
      </c>
      <c r="O283" s="71"/>
      <c r="P283" s="197">
        <f>O283*H283</f>
        <v>0</v>
      </c>
      <c r="Q283" s="197">
        <v>0</v>
      </c>
      <c r="R283" s="197">
        <f>Q283*H283</f>
        <v>0</v>
      </c>
      <c r="S283" s="197">
        <v>0</v>
      </c>
      <c r="T283" s="198">
        <f>S283*H283</f>
        <v>0</v>
      </c>
      <c r="U283" s="34"/>
      <c r="V283" s="34"/>
      <c r="W283" s="34"/>
      <c r="X283" s="34"/>
      <c r="Y283" s="34"/>
      <c r="Z283" s="34"/>
      <c r="AA283" s="34"/>
      <c r="AB283" s="34"/>
      <c r="AC283" s="34"/>
      <c r="AD283" s="34"/>
      <c r="AE283" s="34"/>
      <c r="AR283" s="199" t="s">
        <v>169</v>
      </c>
      <c r="AT283" s="199" t="s">
        <v>165</v>
      </c>
      <c r="AU283" s="199" t="s">
        <v>88</v>
      </c>
      <c r="AY283" s="17" t="s">
        <v>163</v>
      </c>
      <c r="BE283" s="200">
        <f>IF(N283="základní",J283,0)</f>
        <v>0</v>
      </c>
      <c r="BF283" s="200">
        <f>IF(N283="snížená",J283,0)</f>
        <v>0</v>
      </c>
      <c r="BG283" s="200">
        <f>IF(N283="zákl. přenesená",J283,0)</f>
        <v>0</v>
      </c>
      <c r="BH283" s="200">
        <f>IF(N283="sníž. přenesená",J283,0)</f>
        <v>0</v>
      </c>
      <c r="BI283" s="200">
        <f>IF(N283="nulová",J283,0)</f>
        <v>0</v>
      </c>
      <c r="BJ283" s="17" t="s">
        <v>86</v>
      </c>
      <c r="BK283" s="200">
        <f>ROUND(I283*H283,2)</f>
        <v>0</v>
      </c>
      <c r="BL283" s="17" t="s">
        <v>169</v>
      </c>
      <c r="BM283" s="199" t="s">
        <v>852</v>
      </c>
    </row>
    <row r="284" spans="1:65" s="12" customFormat="1" ht="22.9" customHeight="1">
      <c r="B284" s="171"/>
      <c r="C284" s="172"/>
      <c r="D284" s="173" t="s">
        <v>77</v>
      </c>
      <c r="E284" s="185" t="s">
        <v>2363</v>
      </c>
      <c r="F284" s="185" t="s">
        <v>2364</v>
      </c>
      <c r="G284" s="172"/>
      <c r="H284" s="172"/>
      <c r="I284" s="175"/>
      <c r="J284" s="186">
        <f>BK284</f>
        <v>0</v>
      </c>
      <c r="K284" s="172"/>
      <c r="L284" s="177"/>
      <c r="M284" s="178"/>
      <c r="N284" s="179"/>
      <c r="O284" s="179"/>
      <c r="P284" s="180">
        <f>SUM(P285:P291)</f>
        <v>0</v>
      </c>
      <c r="Q284" s="179"/>
      <c r="R284" s="180">
        <f>SUM(R285:R291)</f>
        <v>0</v>
      </c>
      <c r="S284" s="179"/>
      <c r="T284" s="181">
        <f>SUM(T285:T291)</f>
        <v>0</v>
      </c>
      <c r="AR284" s="182" t="s">
        <v>86</v>
      </c>
      <c r="AT284" s="183" t="s">
        <v>77</v>
      </c>
      <c r="AU284" s="183" t="s">
        <v>86</v>
      </c>
      <c r="AY284" s="182" t="s">
        <v>163</v>
      </c>
      <c r="BK284" s="184">
        <f>SUM(BK285:BK291)</f>
        <v>0</v>
      </c>
    </row>
    <row r="285" spans="1:65" s="2" customFormat="1" ht="16.5" customHeight="1">
      <c r="A285" s="34"/>
      <c r="B285" s="35"/>
      <c r="C285" s="187" t="s">
        <v>534</v>
      </c>
      <c r="D285" s="187" t="s">
        <v>165</v>
      </c>
      <c r="E285" s="188" t="s">
        <v>2365</v>
      </c>
      <c r="F285" s="189" t="s">
        <v>2366</v>
      </c>
      <c r="G285" s="190" t="s">
        <v>259</v>
      </c>
      <c r="H285" s="191">
        <v>250</v>
      </c>
      <c r="I285" s="192"/>
      <c r="J285" s="193">
        <f t="shared" ref="J285:J291" si="10">ROUND(I285*H285,2)</f>
        <v>0</v>
      </c>
      <c r="K285" s="194"/>
      <c r="L285" s="39"/>
      <c r="M285" s="195" t="s">
        <v>1</v>
      </c>
      <c r="N285" s="196" t="s">
        <v>43</v>
      </c>
      <c r="O285" s="71"/>
      <c r="P285" s="197">
        <f t="shared" ref="P285:P291" si="11">O285*H285</f>
        <v>0</v>
      </c>
      <c r="Q285" s="197">
        <v>0</v>
      </c>
      <c r="R285" s="197">
        <f t="shared" ref="R285:R291" si="12">Q285*H285</f>
        <v>0</v>
      </c>
      <c r="S285" s="197">
        <v>0</v>
      </c>
      <c r="T285" s="198">
        <f t="shared" ref="T285:T291" si="13">S285*H285</f>
        <v>0</v>
      </c>
      <c r="U285" s="34"/>
      <c r="V285" s="34"/>
      <c r="W285" s="34"/>
      <c r="X285" s="34"/>
      <c r="Y285" s="34"/>
      <c r="Z285" s="34"/>
      <c r="AA285" s="34"/>
      <c r="AB285" s="34"/>
      <c r="AC285" s="34"/>
      <c r="AD285" s="34"/>
      <c r="AE285" s="34"/>
      <c r="AR285" s="199" t="s">
        <v>169</v>
      </c>
      <c r="AT285" s="199" t="s">
        <v>165</v>
      </c>
      <c r="AU285" s="199" t="s">
        <v>88</v>
      </c>
      <c r="AY285" s="17" t="s">
        <v>163</v>
      </c>
      <c r="BE285" s="200">
        <f t="shared" ref="BE285:BE291" si="14">IF(N285="základní",J285,0)</f>
        <v>0</v>
      </c>
      <c r="BF285" s="200">
        <f t="shared" ref="BF285:BF291" si="15">IF(N285="snížená",J285,0)</f>
        <v>0</v>
      </c>
      <c r="BG285" s="200">
        <f t="shared" ref="BG285:BG291" si="16">IF(N285="zákl. přenesená",J285,0)</f>
        <v>0</v>
      </c>
      <c r="BH285" s="200">
        <f t="shared" ref="BH285:BH291" si="17">IF(N285="sníž. přenesená",J285,0)</f>
        <v>0</v>
      </c>
      <c r="BI285" s="200">
        <f t="shared" ref="BI285:BI291" si="18">IF(N285="nulová",J285,0)</f>
        <v>0</v>
      </c>
      <c r="BJ285" s="17" t="s">
        <v>86</v>
      </c>
      <c r="BK285" s="200">
        <f t="shared" ref="BK285:BK291" si="19">ROUND(I285*H285,2)</f>
        <v>0</v>
      </c>
      <c r="BL285" s="17" t="s">
        <v>169</v>
      </c>
      <c r="BM285" s="199" t="s">
        <v>864</v>
      </c>
    </row>
    <row r="286" spans="1:65" s="2" customFormat="1" ht="16.5" customHeight="1">
      <c r="A286" s="34"/>
      <c r="B286" s="35"/>
      <c r="C286" s="187" t="s">
        <v>541</v>
      </c>
      <c r="D286" s="187" t="s">
        <v>165</v>
      </c>
      <c r="E286" s="188" t="s">
        <v>2367</v>
      </c>
      <c r="F286" s="189" t="s">
        <v>2368</v>
      </c>
      <c r="G286" s="190" t="s">
        <v>259</v>
      </c>
      <c r="H286" s="191">
        <v>1706</v>
      </c>
      <c r="I286" s="192"/>
      <c r="J286" s="193">
        <f t="shared" si="10"/>
        <v>0</v>
      </c>
      <c r="K286" s="194"/>
      <c r="L286" s="39"/>
      <c r="M286" s="195" t="s">
        <v>1</v>
      </c>
      <c r="N286" s="196" t="s">
        <v>43</v>
      </c>
      <c r="O286" s="71"/>
      <c r="P286" s="197">
        <f t="shared" si="11"/>
        <v>0</v>
      </c>
      <c r="Q286" s="197">
        <v>0</v>
      </c>
      <c r="R286" s="197">
        <f t="shared" si="12"/>
        <v>0</v>
      </c>
      <c r="S286" s="197">
        <v>0</v>
      </c>
      <c r="T286" s="198">
        <f t="shared" si="13"/>
        <v>0</v>
      </c>
      <c r="U286" s="34"/>
      <c r="V286" s="34"/>
      <c r="W286" s="34"/>
      <c r="X286" s="34"/>
      <c r="Y286" s="34"/>
      <c r="Z286" s="34"/>
      <c r="AA286" s="34"/>
      <c r="AB286" s="34"/>
      <c r="AC286" s="34"/>
      <c r="AD286" s="34"/>
      <c r="AE286" s="34"/>
      <c r="AR286" s="199" t="s">
        <v>169</v>
      </c>
      <c r="AT286" s="199" t="s">
        <v>165</v>
      </c>
      <c r="AU286" s="199" t="s">
        <v>88</v>
      </c>
      <c r="AY286" s="17" t="s">
        <v>163</v>
      </c>
      <c r="BE286" s="200">
        <f t="shared" si="14"/>
        <v>0</v>
      </c>
      <c r="BF286" s="200">
        <f t="shared" si="15"/>
        <v>0</v>
      </c>
      <c r="BG286" s="200">
        <f t="shared" si="16"/>
        <v>0</v>
      </c>
      <c r="BH286" s="200">
        <f t="shared" si="17"/>
        <v>0</v>
      </c>
      <c r="BI286" s="200">
        <f t="shared" si="18"/>
        <v>0</v>
      </c>
      <c r="BJ286" s="17" t="s">
        <v>86</v>
      </c>
      <c r="BK286" s="200">
        <f t="shared" si="19"/>
        <v>0</v>
      </c>
      <c r="BL286" s="17" t="s">
        <v>169</v>
      </c>
      <c r="BM286" s="199" t="s">
        <v>872</v>
      </c>
    </row>
    <row r="287" spans="1:65" s="2" customFormat="1" ht="16.5" customHeight="1">
      <c r="A287" s="34"/>
      <c r="B287" s="35"/>
      <c r="C287" s="187" t="s">
        <v>547</v>
      </c>
      <c r="D287" s="187" t="s">
        <v>165</v>
      </c>
      <c r="E287" s="188" t="s">
        <v>2369</v>
      </c>
      <c r="F287" s="189" t="s">
        <v>2370</v>
      </c>
      <c r="G287" s="190" t="s">
        <v>259</v>
      </c>
      <c r="H287" s="191">
        <v>2871</v>
      </c>
      <c r="I287" s="192"/>
      <c r="J287" s="193">
        <f t="shared" si="10"/>
        <v>0</v>
      </c>
      <c r="K287" s="194"/>
      <c r="L287" s="39"/>
      <c r="M287" s="195" t="s">
        <v>1</v>
      </c>
      <c r="N287" s="196" t="s">
        <v>43</v>
      </c>
      <c r="O287" s="71"/>
      <c r="P287" s="197">
        <f t="shared" si="11"/>
        <v>0</v>
      </c>
      <c r="Q287" s="197">
        <v>0</v>
      </c>
      <c r="R287" s="197">
        <f t="shared" si="12"/>
        <v>0</v>
      </c>
      <c r="S287" s="197">
        <v>0</v>
      </c>
      <c r="T287" s="198">
        <f t="shared" si="13"/>
        <v>0</v>
      </c>
      <c r="U287" s="34"/>
      <c r="V287" s="34"/>
      <c r="W287" s="34"/>
      <c r="X287" s="34"/>
      <c r="Y287" s="34"/>
      <c r="Z287" s="34"/>
      <c r="AA287" s="34"/>
      <c r="AB287" s="34"/>
      <c r="AC287" s="34"/>
      <c r="AD287" s="34"/>
      <c r="AE287" s="34"/>
      <c r="AR287" s="199" t="s">
        <v>169</v>
      </c>
      <c r="AT287" s="199" t="s">
        <v>165</v>
      </c>
      <c r="AU287" s="199" t="s">
        <v>88</v>
      </c>
      <c r="AY287" s="17" t="s">
        <v>163</v>
      </c>
      <c r="BE287" s="200">
        <f t="shared" si="14"/>
        <v>0</v>
      </c>
      <c r="BF287" s="200">
        <f t="shared" si="15"/>
        <v>0</v>
      </c>
      <c r="BG287" s="200">
        <f t="shared" si="16"/>
        <v>0</v>
      </c>
      <c r="BH287" s="200">
        <f t="shared" si="17"/>
        <v>0</v>
      </c>
      <c r="BI287" s="200">
        <f t="shared" si="18"/>
        <v>0</v>
      </c>
      <c r="BJ287" s="17" t="s">
        <v>86</v>
      </c>
      <c r="BK287" s="200">
        <f t="shared" si="19"/>
        <v>0</v>
      </c>
      <c r="BL287" s="17" t="s">
        <v>169</v>
      </c>
      <c r="BM287" s="199" t="s">
        <v>880</v>
      </c>
    </row>
    <row r="288" spans="1:65" s="2" customFormat="1" ht="16.5" customHeight="1">
      <c r="A288" s="34"/>
      <c r="B288" s="35"/>
      <c r="C288" s="187" t="s">
        <v>557</v>
      </c>
      <c r="D288" s="187" t="s">
        <v>165</v>
      </c>
      <c r="E288" s="188" t="s">
        <v>2371</v>
      </c>
      <c r="F288" s="189" t="s">
        <v>2372</v>
      </c>
      <c r="G288" s="190" t="s">
        <v>259</v>
      </c>
      <c r="H288" s="191">
        <v>188</v>
      </c>
      <c r="I288" s="192"/>
      <c r="J288" s="193">
        <f t="shared" si="10"/>
        <v>0</v>
      </c>
      <c r="K288" s="194"/>
      <c r="L288" s="39"/>
      <c r="M288" s="195" t="s">
        <v>1</v>
      </c>
      <c r="N288" s="196" t="s">
        <v>43</v>
      </c>
      <c r="O288" s="71"/>
      <c r="P288" s="197">
        <f t="shared" si="11"/>
        <v>0</v>
      </c>
      <c r="Q288" s="197">
        <v>0</v>
      </c>
      <c r="R288" s="197">
        <f t="shared" si="12"/>
        <v>0</v>
      </c>
      <c r="S288" s="197">
        <v>0</v>
      </c>
      <c r="T288" s="198">
        <f t="shared" si="13"/>
        <v>0</v>
      </c>
      <c r="U288" s="34"/>
      <c r="V288" s="34"/>
      <c r="W288" s="34"/>
      <c r="X288" s="34"/>
      <c r="Y288" s="34"/>
      <c r="Z288" s="34"/>
      <c r="AA288" s="34"/>
      <c r="AB288" s="34"/>
      <c r="AC288" s="34"/>
      <c r="AD288" s="34"/>
      <c r="AE288" s="34"/>
      <c r="AR288" s="199" t="s">
        <v>169</v>
      </c>
      <c r="AT288" s="199" t="s">
        <v>165</v>
      </c>
      <c r="AU288" s="199" t="s">
        <v>88</v>
      </c>
      <c r="AY288" s="17" t="s">
        <v>163</v>
      </c>
      <c r="BE288" s="200">
        <f t="shared" si="14"/>
        <v>0</v>
      </c>
      <c r="BF288" s="200">
        <f t="shared" si="15"/>
        <v>0</v>
      </c>
      <c r="BG288" s="200">
        <f t="shared" si="16"/>
        <v>0</v>
      </c>
      <c r="BH288" s="200">
        <f t="shared" si="17"/>
        <v>0</v>
      </c>
      <c r="BI288" s="200">
        <f t="shared" si="18"/>
        <v>0</v>
      </c>
      <c r="BJ288" s="17" t="s">
        <v>86</v>
      </c>
      <c r="BK288" s="200">
        <f t="shared" si="19"/>
        <v>0</v>
      </c>
      <c r="BL288" s="17" t="s">
        <v>169</v>
      </c>
      <c r="BM288" s="199" t="s">
        <v>890</v>
      </c>
    </row>
    <row r="289" spans="1:65" s="2" customFormat="1" ht="16.5" customHeight="1">
      <c r="A289" s="34"/>
      <c r="B289" s="35"/>
      <c r="C289" s="187" t="s">
        <v>562</v>
      </c>
      <c r="D289" s="187" t="s">
        <v>165</v>
      </c>
      <c r="E289" s="188" t="s">
        <v>2373</v>
      </c>
      <c r="F289" s="189" t="s">
        <v>2374</v>
      </c>
      <c r="G289" s="190" t="s">
        <v>259</v>
      </c>
      <c r="H289" s="191">
        <v>155</v>
      </c>
      <c r="I289" s="192"/>
      <c r="J289" s="193">
        <f t="shared" si="10"/>
        <v>0</v>
      </c>
      <c r="K289" s="194"/>
      <c r="L289" s="39"/>
      <c r="M289" s="195" t="s">
        <v>1</v>
      </c>
      <c r="N289" s="196" t="s">
        <v>43</v>
      </c>
      <c r="O289" s="71"/>
      <c r="P289" s="197">
        <f t="shared" si="11"/>
        <v>0</v>
      </c>
      <c r="Q289" s="197">
        <v>0</v>
      </c>
      <c r="R289" s="197">
        <f t="shared" si="12"/>
        <v>0</v>
      </c>
      <c r="S289" s="197">
        <v>0</v>
      </c>
      <c r="T289" s="198">
        <f t="shared" si="13"/>
        <v>0</v>
      </c>
      <c r="U289" s="34"/>
      <c r="V289" s="34"/>
      <c r="W289" s="34"/>
      <c r="X289" s="34"/>
      <c r="Y289" s="34"/>
      <c r="Z289" s="34"/>
      <c r="AA289" s="34"/>
      <c r="AB289" s="34"/>
      <c r="AC289" s="34"/>
      <c r="AD289" s="34"/>
      <c r="AE289" s="34"/>
      <c r="AR289" s="199" t="s">
        <v>169</v>
      </c>
      <c r="AT289" s="199" t="s">
        <v>165</v>
      </c>
      <c r="AU289" s="199" t="s">
        <v>88</v>
      </c>
      <c r="AY289" s="17" t="s">
        <v>163</v>
      </c>
      <c r="BE289" s="200">
        <f t="shared" si="14"/>
        <v>0</v>
      </c>
      <c r="BF289" s="200">
        <f t="shared" si="15"/>
        <v>0</v>
      </c>
      <c r="BG289" s="200">
        <f t="shared" si="16"/>
        <v>0</v>
      </c>
      <c r="BH289" s="200">
        <f t="shared" si="17"/>
        <v>0</v>
      </c>
      <c r="BI289" s="200">
        <f t="shared" si="18"/>
        <v>0</v>
      </c>
      <c r="BJ289" s="17" t="s">
        <v>86</v>
      </c>
      <c r="BK289" s="200">
        <f t="shared" si="19"/>
        <v>0</v>
      </c>
      <c r="BL289" s="17" t="s">
        <v>169</v>
      </c>
      <c r="BM289" s="199" t="s">
        <v>898</v>
      </c>
    </row>
    <row r="290" spans="1:65" s="2" customFormat="1" ht="16.5" customHeight="1">
      <c r="A290" s="34"/>
      <c r="B290" s="35"/>
      <c r="C290" s="187" t="s">
        <v>568</v>
      </c>
      <c r="D290" s="187" t="s">
        <v>165</v>
      </c>
      <c r="E290" s="188" t="s">
        <v>2375</v>
      </c>
      <c r="F290" s="189" t="s">
        <v>2376</v>
      </c>
      <c r="G290" s="190" t="s">
        <v>259</v>
      </c>
      <c r="H290" s="191">
        <v>60</v>
      </c>
      <c r="I290" s="192"/>
      <c r="J290" s="193">
        <f t="shared" si="10"/>
        <v>0</v>
      </c>
      <c r="K290" s="194"/>
      <c r="L290" s="39"/>
      <c r="M290" s="195" t="s">
        <v>1</v>
      </c>
      <c r="N290" s="196" t="s">
        <v>43</v>
      </c>
      <c r="O290" s="71"/>
      <c r="P290" s="197">
        <f t="shared" si="11"/>
        <v>0</v>
      </c>
      <c r="Q290" s="197">
        <v>0</v>
      </c>
      <c r="R290" s="197">
        <f t="shared" si="12"/>
        <v>0</v>
      </c>
      <c r="S290" s="197">
        <v>0</v>
      </c>
      <c r="T290" s="198">
        <f t="shared" si="13"/>
        <v>0</v>
      </c>
      <c r="U290" s="34"/>
      <c r="V290" s="34"/>
      <c r="W290" s="34"/>
      <c r="X290" s="34"/>
      <c r="Y290" s="34"/>
      <c r="Z290" s="34"/>
      <c r="AA290" s="34"/>
      <c r="AB290" s="34"/>
      <c r="AC290" s="34"/>
      <c r="AD290" s="34"/>
      <c r="AE290" s="34"/>
      <c r="AR290" s="199" t="s">
        <v>169</v>
      </c>
      <c r="AT290" s="199" t="s">
        <v>165</v>
      </c>
      <c r="AU290" s="199" t="s">
        <v>88</v>
      </c>
      <c r="AY290" s="17" t="s">
        <v>163</v>
      </c>
      <c r="BE290" s="200">
        <f t="shared" si="14"/>
        <v>0</v>
      </c>
      <c r="BF290" s="200">
        <f t="shared" si="15"/>
        <v>0</v>
      </c>
      <c r="BG290" s="200">
        <f t="shared" si="16"/>
        <v>0</v>
      </c>
      <c r="BH290" s="200">
        <f t="shared" si="17"/>
        <v>0</v>
      </c>
      <c r="BI290" s="200">
        <f t="shared" si="18"/>
        <v>0</v>
      </c>
      <c r="BJ290" s="17" t="s">
        <v>86</v>
      </c>
      <c r="BK290" s="200">
        <f t="shared" si="19"/>
        <v>0</v>
      </c>
      <c r="BL290" s="17" t="s">
        <v>169</v>
      </c>
      <c r="BM290" s="199" t="s">
        <v>908</v>
      </c>
    </row>
    <row r="291" spans="1:65" s="2" customFormat="1" ht="16.5" customHeight="1">
      <c r="A291" s="34"/>
      <c r="B291" s="35"/>
      <c r="C291" s="187" t="s">
        <v>573</v>
      </c>
      <c r="D291" s="187" t="s">
        <v>165</v>
      </c>
      <c r="E291" s="188" t="s">
        <v>2377</v>
      </c>
      <c r="F291" s="189" t="s">
        <v>2378</v>
      </c>
      <c r="G291" s="190" t="s">
        <v>259</v>
      </c>
      <c r="H291" s="191">
        <v>180</v>
      </c>
      <c r="I291" s="192"/>
      <c r="J291" s="193">
        <f t="shared" si="10"/>
        <v>0</v>
      </c>
      <c r="K291" s="194"/>
      <c r="L291" s="39"/>
      <c r="M291" s="195" t="s">
        <v>1</v>
      </c>
      <c r="N291" s="196" t="s">
        <v>43</v>
      </c>
      <c r="O291" s="71"/>
      <c r="P291" s="197">
        <f t="shared" si="11"/>
        <v>0</v>
      </c>
      <c r="Q291" s="197">
        <v>0</v>
      </c>
      <c r="R291" s="197">
        <f t="shared" si="12"/>
        <v>0</v>
      </c>
      <c r="S291" s="197">
        <v>0</v>
      </c>
      <c r="T291" s="198">
        <f t="shared" si="13"/>
        <v>0</v>
      </c>
      <c r="U291" s="34"/>
      <c r="V291" s="34"/>
      <c r="W291" s="34"/>
      <c r="X291" s="34"/>
      <c r="Y291" s="34"/>
      <c r="Z291" s="34"/>
      <c r="AA291" s="34"/>
      <c r="AB291" s="34"/>
      <c r="AC291" s="34"/>
      <c r="AD291" s="34"/>
      <c r="AE291" s="34"/>
      <c r="AR291" s="199" t="s">
        <v>169</v>
      </c>
      <c r="AT291" s="199" t="s">
        <v>165</v>
      </c>
      <c r="AU291" s="199" t="s">
        <v>88</v>
      </c>
      <c r="AY291" s="17" t="s">
        <v>163</v>
      </c>
      <c r="BE291" s="200">
        <f t="shared" si="14"/>
        <v>0</v>
      </c>
      <c r="BF291" s="200">
        <f t="shared" si="15"/>
        <v>0</v>
      </c>
      <c r="BG291" s="200">
        <f t="shared" si="16"/>
        <v>0</v>
      </c>
      <c r="BH291" s="200">
        <f t="shared" si="17"/>
        <v>0</v>
      </c>
      <c r="BI291" s="200">
        <f t="shared" si="18"/>
        <v>0</v>
      </c>
      <c r="BJ291" s="17" t="s">
        <v>86</v>
      </c>
      <c r="BK291" s="200">
        <f t="shared" si="19"/>
        <v>0</v>
      </c>
      <c r="BL291" s="17" t="s">
        <v>169</v>
      </c>
      <c r="BM291" s="199" t="s">
        <v>916</v>
      </c>
    </row>
    <row r="292" spans="1:65" s="12" customFormat="1" ht="22.9" customHeight="1">
      <c r="B292" s="171"/>
      <c r="C292" s="172"/>
      <c r="D292" s="173" t="s">
        <v>77</v>
      </c>
      <c r="E292" s="185" t="s">
        <v>2379</v>
      </c>
      <c r="F292" s="185" t="s">
        <v>2380</v>
      </c>
      <c r="G292" s="172"/>
      <c r="H292" s="172"/>
      <c r="I292" s="175"/>
      <c r="J292" s="186">
        <f>BK292</f>
        <v>0</v>
      </c>
      <c r="K292" s="172"/>
      <c r="L292" s="177"/>
      <c r="M292" s="178"/>
      <c r="N292" s="179"/>
      <c r="O292" s="179"/>
      <c r="P292" s="180">
        <f>SUM(P293:P305)</f>
        <v>0</v>
      </c>
      <c r="Q292" s="179"/>
      <c r="R292" s="180">
        <f>SUM(R293:R305)</f>
        <v>0</v>
      </c>
      <c r="S292" s="179"/>
      <c r="T292" s="181">
        <f>SUM(T293:T305)</f>
        <v>0</v>
      </c>
      <c r="AR292" s="182" t="s">
        <v>86</v>
      </c>
      <c r="AT292" s="183" t="s">
        <v>77</v>
      </c>
      <c r="AU292" s="183" t="s">
        <v>86</v>
      </c>
      <c r="AY292" s="182" t="s">
        <v>163</v>
      </c>
      <c r="BK292" s="184">
        <f>SUM(BK293:BK305)</f>
        <v>0</v>
      </c>
    </row>
    <row r="293" spans="1:65" s="2" customFormat="1" ht="16.5" customHeight="1">
      <c r="A293" s="34"/>
      <c r="B293" s="35"/>
      <c r="C293" s="187" t="s">
        <v>577</v>
      </c>
      <c r="D293" s="187" t="s">
        <v>165</v>
      </c>
      <c r="E293" s="188" t="s">
        <v>2381</v>
      </c>
      <c r="F293" s="189" t="s">
        <v>2382</v>
      </c>
      <c r="G293" s="190" t="s">
        <v>259</v>
      </c>
      <c r="H293" s="191">
        <v>10</v>
      </c>
      <c r="I293" s="192"/>
      <c r="J293" s="193">
        <f t="shared" ref="J293:J305" si="20">ROUND(I293*H293,2)</f>
        <v>0</v>
      </c>
      <c r="K293" s="194"/>
      <c r="L293" s="39"/>
      <c r="M293" s="195" t="s">
        <v>1</v>
      </c>
      <c r="N293" s="196" t="s">
        <v>43</v>
      </c>
      <c r="O293" s="71"/>
      <c r="P293" s="197">
        <f t="shared" ref="P293:P305" si="21">O293*H293</f>
        <v>0</v>
      </c>
      <c r="Q293" s="197">
        <v>0</v>
      </c>
      <c r="R293" s="197">
        <f t="shared" ref="R293:R305" si="22">Q293*H293</f>
        <v>0</v>
      </c>
      <c r="S293" s="197">
        <v>0</v>
      </c>
      <c r="T293" s="198">
        <f t="shared" ref="T293:T305" si="23">S293*H293</f>
        <v>0</v>
      </c>
      <c r="U293" s="34"/>
      <c r="V293" s="34"/>
      <c r="W293" s="34"/>
      <c r="X293" s="34"/>
      <c r="Y293" s="34"/>
      <c r="Z293" s="34"/>
      <c r="AA293" s="34"/>
      <c r="AB293" s="34"/>
      <c r="AC293" s="34"/>
      <c r="AD293" s="34"/>
      <c r="AE293" s="34"/>
      <c r="AR293" s="199" t="s">
        <v>169</v>
      </c>
      <c r="AT293" s="199" t="s">
        <v>165</v>
      </c>
      <c r="AU293" s="199" t="s">
        <v>88</v>
      </c>
      <c r="AY293" s="17" t="s">
        <v>163</v>
      </c>
      <c r="BE293" s="200">
        <f t="shared" ref="BE293:BE305" si="24">IF(N293="základní",J293,0)</f>
        <v>0</v>
      </c>
      <c r="BF293" s="200">
        <f t="shared" ref="BF293:BF305" si="25">IF(N293="snížená",J293,0)</f>
        <v>0</v>
      </c>
      <c r="BG293" s="200">
        <f t="shared" ref="BG293:BG305" si="26">IF(N293="zákl. přenesená",J293,0)</f>
        <v>0</v>
      </c>
      <c r="BH293" s="200">
        <f t="shared" ref="BH293:BH305" si="27">IF(N293="sníž. přenesená",J293,0)</f>
        <v>0</v>
      </c>
      <c r="BI293" s="200">
        <f t="shared" ref="BI293:BI305" si="28">IF(N293="nulová",J293,0)</f>
        <v>0</v>
      </c>
      <c r="BJ293" s="17" t="s">
        <v>86</v>
      </c>
      <c r="BK293" s="200">
        <f t="shared" ref="BK293:BK305" si="29">ROUND(I293*H293,2)</f>
        <v>0</v>
      </c>
      <c r="BL293" s="17" t="s">
        <v>169</v>
      </c>
      <c r="BM293" s="199" t="s">
        <v>924</v>
      </c>
    </row>
    <row r="294" spans="1:65" s="2" customFormat="1" ht="16.5" customHeight="1">
      <c r="A294" s="34"/>
      <c r="B294" s="35"/>
      <c r="C294" s="187" t="s">
        <v>583</v>
      </c>
      <c r="D294" s="187" t="s">
        <v>165</v>
      </c>
      <c r="E294" s="188" t="s">
        <v>2383</v>
      </c>
      <c r="F294" s="189" t="s">
        <v>2384</v>
      </c>
      <c r="G294" s="190" t="s">
        <v>259</v>
      </c>
      <c r="H294" s="191">
        <v>10</v>
      </c>
      <c r="I294" s="192"/>
      <c r="J294" s="193">
        <f t="shared" si="20"/>
        <v>0</v>
      </c>
      <c r="K294" s="194"/>
      <c r="L294" s="39"/>
      <c r="M294" s="195" t="s">
        <v>1</v>
      </c>
      <c r="N294" s="196" t="s">
        <v>43</v>
      </c>
      <c r="O294" s="71"/>
      <c r="P294" s="197">
        <f t="shared" si="21"/>
        <v>0</v>
      </c>
      <c r="Q294" s="197">
        <v>0</v>
      </c>
      <c r="R294" s="197">
        <f t="shared" si="22"/>
        <v>0</v>
      </c>
      <c r="S294" s="197">
        <v>0</v>
      </c>
      <c r="T294" s="198">
        <f t="shared" si="23"/>
        <v>0</v>
      </c>
      <c r="U294" s="34"/>
      <c r="V294" s="34"/>
      <c r="W294" s="34"/>
      <c r="X294" s="34"/>
      <c r="Y294" s="34"/>
      <c r="Z294" s="34"/>
      <c r="AA294" s="34"/>
      <c r="AB294" s="34"/>
      <c r="AC294" s="34"/>
      <c r="AD294" s="34"/>
      <c r="AE294" s="34"/>
      <c r="AR294" s="199" t="s">
        <v>169</v>
      </c>
      <c r="AT294" s="199" t="s">
        <v>165</v>
      </c>
      <c r="AU294" s="199" t="s">
        <v>88</v>
      </c>
      <c r="AY294" s="17" t="s">
        <v>163</v>
      </c>
      <c r="BE294" s="200">
        <f t="shared" si="24"/>
        <v>0</v>
      </c>
      <c r="BF294" s="200">
        <f t="shared" si="25"/>
        <v>0</v>
      </c>
      <c r="BG294" s="200">
        <f t="shared" si="26"/>
        <v>0</v>
      </c>
      <c r="BH294" s="200">
        <f t="shared" si="27"/>
        <v>0</v>
      </c>
      <c r="BI294" s="200">
        <f t="shared" si="28"/>
        <v>0</v>
      </c>
      <c r="BJ294" s="17" t="s">
        <v>86</v>
      </c>
      <c r="BK294" s="200">
        <f t="shared" si="29"/>
        <v>0</v>
      </c>
      <c r="BL294" s="17" t="s">
        <v>169</v>
      </c>
      <c r="BM294" s="199" t="s">
        <v>932</v>
      </c>
    </row>
    <row r="295" spans="1:65" s="2" customFormat="1" ht="16.5" customHeight="1">
      <c r="A295" s="34"/>
      <c r="B295" s="35"/>
      <c r="C295" s="187" t="s">
        <v>587</v>
      </c>
      <c r="D295" s="187" t="s">
        <v>165</v>
      </c>
      <c r="E295" s="188" t="s">
        <v>2385</v>
      </c>
      <c r="F295" s="189" t="s">
        <v>2386</v>
      </c>
      <c r="G295" s="190" t="s">
        <v>259</v>
      </c>
      <c r="H295" s="191">
        <v>10</v>
      </c>
      <c r="I295" s="192"/>
      <c r="J295" s="193">
        <f t="shared" si="20"/>
        <v>0</v>
      </c>
      <c r="K295" s="194"/>
      <c r="L295" s="39"/>
      <c r="M295" s="195" t="s">
        <v>1</v>
      </c>
      <c r="N295" s="196" t="s">
        <v>43</v>
      </c>
      <c r="O295" s="71"/>
      <c r="P295" s="197">
        <f t="shared" si="21"/>
        <v>0</v>
      </c>
      <c r="Q295" s="197">
        <v>0</v>
      </c>
      <c r="R295" s="197">
        <f t="shared" si="22"/>
        <v>0</v>
      </c>
      <c r="S295" s="197">
        <v>0</v>
      </c>
      <c r="T295" s="198">
        <f t="shared" si="23"/>
        <v>0</v>
      </c>
      <c r="U295" s="34"/>
      <c r="V295" s="34"/>
      <c r="W295" s="34"/>
      <c r="X295" s="34"/>
      <c r="Y295" s="34"/>
      <c r="Z295" s="34"/>
      <c r="AA295" s="34"/>
      <c r="AB295" s="34"/>
      <c r="AC295" s="34"/>
      <c r="AD295" s="34"/>
      <c r="AE295" s="34"/>
      <c r="AR295" s="199" t="s">
        <v>169</v>
      </c>
      <c r="AT295" s="199" t="s">
        <v>165</v>
      </c>
      <c r="AU295" s="199" t="s">
        <v>88</v>
      </c>
      <c r="AY295" s="17" t="s">
        <v>163</v>
      </c>
      <c r="BE295" s="200">
        <f t="shared" si="24"/>
        <v>0</v>
      </c>
      <c r="BF295" s="200">
        <f t="shared" si="25"/>
        <v>0</v>
      </c>
      <c r="BG295" s="200">
        <f t="shared" si="26"/>
        <v>0</v>
      </c>
      <c r="BH295" s="200">
        <f t="shared" si="27"/>
        <v>0</v>
      </c>
      <c r="BI295" s="200">
        <f t="shared" si="28"/>
        <v>0</v>
      </c>
      <c r="BJ295" s="17" t="s">
        <v>86</v>
      </c>
      <c r="BK295" s="200">
        <f t="shared" si="29"/>
        <v>0</v>
      </c>
      <c r="BL295" s="17" t="s">
        <v>169</v>
      </c>
      <c r="BM295" s="199" t="s">
        <v>942</v>
      </c>
    </row>
    <row r="296" spans="1:65" s="2" customFormat="1" ht="16.5" customHeight="1">
      <c r="A296" s="34"/>
      <c r="B296" s="35"/>
      <c r="C296" s="187" t="s">
        <v>591</v>
      </c>
      <c r="D296" s="187" t="s">
        <v>165</v>
      </c>
      <c r="E296" s="188" t="s">
        <v>2387</v>
      </c>
      <c r="F296" s="189" t="s">
        <v>2388</v>
      </c>
      <c r="G296" s="190" t="s">
        <v>259</v>
      </c>
      <c r="H296" s="191">
        <v>10</v>
      </c>
      <c r="I296" s="192"/>
      <c r="J296" s="193">
        <f t="shared" si="20"/>
        <v>0</v>
      </c>
      <c r="K296" s="194"/>
      <c r="L296" s="39"/>
      <c r="M296" s="195" t="s">
        <v>1</v>
      </c>
      <c r="N296" s="196" t="s">
        <v>43</v>
      </c>
      <c r="O296" s="71"/>
      <c r="P296" s="197">
        <f t="shared" si="21"/>
        <v>0</v>
      </c>
      <c r="Q296" s="197">
        <v>0</v>
      </c>
      <c r="R296" s="197">
        <f t="shared" si="22"/>
        <v>0</v>
      </c>
      <c r="S296" s="197">
        <v>0</v>
      </c>
      <c r="T296" s="198">
        <f t="shared" si="23"/>
        <v>0</v>
      </c>
      <c r="U296" s="34"/>
      <c r="V296" s="34"/>
      <c r="W296" s="34"/>
      <c r="X296" s="34"/>
      <c r="Y296" s="34"/>
      <c r="Z296" s="34"/>
      <c r="AA296" s="34"/>
      <c r="AB296" s="34"/>
      <c r="AC296" s="34"/>
      <c r="AD296" s="34"/>
      <c r="AE296" s="34"/>
      <c r="AR296" s="199" t="s">
        <v>169</v>
      </c>
      <c r="AT296" s="199" t="s">
        <v>165</v>
      </c>
      <c r="AU296" s="199" t="s">
        <v>88</v>
      </c>
      <c r="AY296" s="17" t="s">
        <v>163</v>
      </c>
      <c r="BE296" s="200">
        <f t="shared" si="24"/>
        <v>0</v>
      </c>
      <c r="BF296" s="200">
        <f t="shared" si="25"/>
        <v>0</v>
      </c>
      <c r="BG296" s="200">
        <f t="shared" si="26"/>
        <v>0</v>
      </c>
      <c r="BH296" s="200">
        <f t="shared" si="27"/>
        <v>0</v>
      </c>
      <c r="BI296" s="200">
        <f t="shared" si="28"/>
        <v>0</v>
      </c>
      <c r="BJ296" s="17" t="s">
        <v>86</v>
      </c>
      <c r="BK296" s="200">
        <f t="shared" si="29"/>
        <v>0</v>
      </c>
      <c r="BL296" s="17" t="s">
        <v>169</v>
      </c>
      <c r="BM296" s="199" t="s">
        <v>950</v>
      </c>
    </row>
    <row r="297" spans="1:65" s="2" customFormat="1" ht="16.5" customHeight="1">
      <c r="A297" s="34"/>
      <c r="B297" s="35"/>
      <c r="C297" s="187" t="s">
        <v>597</v>
      </c>
      <c r="D297" s="187" t="s">
        <v>165</v>
      </c>
      <c r="E297" s="188" t="s">
        <v>2389</v>
      </c>
      <c r="F297" s="189" t="s">
        <v>2390</v>
      </c>
      <c r="G297" s="190" t="s">
        <v>259</v>
      </c>
      <c r="H297" s="191">
        <v>10</v>
      </c>
      <c r="I297" s="192"/>
      <c r="J297" s="193">
        <f t="shared" si="20"/>
        <v>0</v>
      </c>
      <c r="K297" s="194"/>
      <c r="L297" s="39"/>
      <c r="M297" s="195" t="s">
        <v>1</v>
      </c>
      <c r="N297" s="196" t="s">
        <v>43</v>
      </c>
      <c r="O297" s="71"/>
      <c r="P297" s="197">
        <f t="shared" si="21"/>
        <v>0</v>
      </c>
      <c r="Q297" s="197">
        <v>0</v>
      </c>
      <c r="R297" s="197">
        <f t="shared" si="22"/>
        <v>0</v>
      </c>
      <c r="S297" s="197">
        <v>0</v>
      </c>
      <c r="T297" s="198">
        <f t="shared" si="23"/>
        <v>0</v>
      </c>
      <c r="U297" s="34"/>
      <c r="V297" s="34"/>
      <c r="W297" s="34"/>
      <c r="X297" s="34"/>
      <c r="Y297" s="34"/>
      <c r="Z297" s="34"/>
      <c r="AA297" s="34"/>
      <c r="AB297" s="34"/>
      <c r="AC297" s="34"/>
      <c r="AD297" s="34"/>
      <c r="AE297" s="34"/>
      <c r="AR297" s="199" t="s">
        <v>169</v>
      </c>
      <c r="AT297" s="199" t="s">
        <v>165</v>
      </c>
      <c r="AU297" s="199" t="s">
        <v>88</v>
      </c>
      <c r="AY297" s="17" t="s">
        <v>163</v>
      </c>
      <c r="BE297" s="200">
        <f t="shared" si="24"/>
        <v>0</v>
      </c>
      <c r="BF297" s="200">
        <f t="shared" si="25"/>
        <v>0</v>
      </c>
      <c r="BG297" s="200">
        <f t="shared" si="26"/>
        <v>0</v>
      </c>
      <c r="BH297" s="200">
        <f t="shared" si="27"/>
        <v>0</v>
      </c>
      <c r="BI297" s="200">
        <f t="shared" si="28"/>
        <v>0</v>
      </c>
      <c r="BJ297" s="17" t="s">
        <v>86</v>
      </c>
      <c r="BK297" s="200">
        <f t="shared" si="29"/>
        <v>0</v>
      </c>
      <c r="BL297" s="17" t="s">
        <v>169</v>
      </c>
      <c r="BM297" s="199" t="s">
        <v>960</v>
      </c>
    </row>
    <row r="298" spans="1:65" s="2" customFormat="1" ht="16.5" customHeight="1">
      <c r="A298" s="34"/>
      <c r="B298" s="35"/>
      <c r="C298" s="187" t="s">
        <v>601</v>
      </c>
      <c r="D298" s="187" t="s">
        <v>165</v>
      </c>
      <c r="E298" s="188" t="s">
        <v>2391</v>
      </c>
      <c r="F298" s="189" t="s">
        <v>2392</v>
      </c>
      <c r="G298" s="190" t="s">
        <v>259</v>
      </c>
      <c r="H298" s="191">
        <v>10</v>
      </c>
      <c r="I298" s="192"/>
      <c r="J298" s="193">
        <f t="shared" si="20"/>
        <v>0</v>
      </c>
      <c r="K298" s="194"/>
      <c r="L298" s="39"/>
      <c r="M298" s="195" t="s">
        <v>1</v>
      </c>
      <c r="N298" s="196" t="s">
        <v>43</v>
      </c>
      <c r="O298" s="71"/>
      <c r="P298" s="197">
        <f t="shared" si="21"/>
        <v>0</v>
      </c>
      <c r="Q298" s="197">
        <v>0</v>
      </c>
      <c r="R298" s="197">
        <f t="shared" si="22"/>
        <v>0</v>
      </c>
      <c r="S298" s="197">
        <v>0</v>
      </c>
      <c r="T298" s="198">
        <f t="shared" si="23"/>
        <v>0</v>
      </c>
      <c r="U298" s="34"/>
      <c r="V298" s="34"/>
      <c r="W298" s="34"/>
      <c r="X298" s="34"/>
      <c r="Y298" s="34"/>
      <c r="Z298" s="34"/>
      <c r="AA298" s="34"/>
      <c r="AB298" s="34"/>
      <c r="AC298" s="34"/>
      <c r="AD298" s="34"/>
      <c r="AE298" s="34"/>
      <c r="AR298" s="199" t="s">
        <v>169</v>
      </c>
      <c r="AT298" s="199" t="s">
        <v>165</v>
      </c>
      <c r="AU298" s="199" t="s">
        <v>88</v>
      </c>
      <c r="AY298" s="17" t="s">
        <v>163</v>
      </c>
      <c r="BE298" s="200">
        <f t="shared" si="24"/>
        <v>0</v>
      </c>
      <c r="BF298" s="200">
        <f t="shared" si="25"/>
        <v>0</v>
      </c>
      <c r="BG298" s="200">
        <f t="shared" si="26"/>
        <v>0</v>
      </c>
      <c r="BH298" s="200">
        <f t="shared" si="27"/>
        <v>0</v>
      </c>
      <c r="BI298" s="200">
        <f t="shared" si="28"/>
        <v>0</v>
      </c>
      <c r="BJ298" s="17" t="s">
        <v>86</v>
      </c>
      <c r="BK298" s="200">
        <f t="shared" si="29"/>
        <v>0</v>
      </c>
      <c r="BL298" s="17" t="s">
        <v>169</v>
      </c>
      <c r="BM298" s="199" t="s">
        <v>969</v>
      </c>
    </row>
    <row r="299" spans="1:65" s="2" customFormat="1" ht="16.5" customHeight="1">
      <c r="A299" s="34"/>
      <c r="B299" s="35"/>
      <c r="C299" s="187" t="s">
        <v>605</v>
      </c>
      <c r="D299" s="187" t="s">
        <v>165</v>
      </c>
      <c r="E299" s="188" t="s">
        <v>2393</v>
      </c>
      <c r="F299" s="189" t="s">
        <v>2394</v>
      </c>
      <c r="G299" s="190" t="s">
        <v>259</v>
      </c>
      <c r="H299" s="191">
        <v>10</v>
      </c>
      <c r="I299" s="192"/>
      <c r="J299" s="193">
        <f t="shared" si="20"/>
        <v>0</v>
      </c>
      <c r="K299" s="194"/>
      <c r="L299" s="39"/>
      <c r="M299" s="195" t="s">
        <v>1</v>
      </c>
      <c r="N299" s="196" t="s">
        <v>43</v>
      </c>
      <c r="O299" s="71"/>
      <c r="P299" s="197">
        <f t="shared" si="21"/>
        <v>0</v>
      </c>
      <c r="Q299" s="197">
        <v>0</v>
      </c>
      <c r="R299" s="197">
        <f t="shared" si="22"/>
        <v>0</v>
      </c>
      <c r="S299" s="197">
        <v>0</v>
      </c>
      <c r="T299" s="198">
        <f t="shared" si="23"/>
        <v>0</v>
      </c>
      <c r="U299" s="34"/>
      <c r="V299" s="34"/>
      <c r="W299" s="34"/>
      <c r="X299" s="34"/>
      <c r="Y299" s="34"/>
      <c r="Z299" s="34"/>
      <c r="AA299" s="34"/>
      <c r="AB299" s="34"/>
      <c r="AC299" s="34"/>
      <c r="AD299" s="34"/>
      <c r="AE299" s="34"/>
      <c r="AR299" s="199" t="s">
        <v>169</v>
      </c>
      <c r="AT299" s="199" t="s">
        <v>165</v>
      </c>
      <c r="AU299" s="199" t="s">
        <v>88</v>
      </c>
      <c r="AY299" s="17" t="s">
        <v>163</v>
      </c>
      <c r="BE299" s="200">
        <f t="shared" si="24"/>
        <v>0</v>
      </c>
      <c r="BF299" s="200">
        <f t="shared" si="25"/>
        <v>0</v>
      </c>
      <c r="BG299" s="200">
        <f t="shared" si="26"/>
        <v>0</v>
      </c>
      <c r="BH299" s="200">
        <f t="shared" si="27"/>
        <v>0</v>
      </c>
      <c r="BI299" s="200">
        <f t="shared" si="28"/>
        <v>0</v>
      </c>
      <c r="BJ299" s="17" t="s">
        <v>86</v>
      </c>
      <c r="BK299" s="200">
        <f t="shared" si="29"/>
        <v>0</v>
      </c>
      <c r="BL299" s="17" t="s">
        <v>169</v>
      </c>
      <c r="BM299" s="199" t="s">
        <v>978</v>
      </c>
    </row>
    <row r="300" spans="1:65" s="2" customFormat="1" ht="16.5" customHeight="1">
      <c r="A300" s="34"/>
      <c r="B300" s="35"/>
      <c r="C300" s="187" t="s">
        <v>609</v>
      </c>
      <c r="D300" s="187" t="s">
        <v>165</v>
      </c>
      <c r="E300" s="188" t="s">
        <v>2395</v>
      </c>
      <c r="F300" s="189" t="s">
        <v>2396</v>
      </c>
      <c r="G300" s="190" t="s">
        <v>259</v>
      </c>
      <c r="H300" s="191">
        <v>10</v>
      </c>
      <c r="I300" s="192"/>
      <c r="J300" s="193">
        <f t="shared" si="20"/>
        <v>0</v>
      </c>
      <c r="K300" s="194"/>
      <c r="L300" s="39"/>
      <c r="M300" s="195" t="s">
        <v>1</v>
      </c>
      <c r="N300" s="196" t="s">
        <v>43</v>
      </c>
      <c r="O300" s="71"/>
      <c r="P300" s="197">
        <f t="shared" si="21"/>
        <v>0</v>
      </c>
      <c r="Q300" s="197">
        <v>0</v>
      </c>
      <c r="R300" s="197">
        <f t="shared" si="22"/>
        <v>0</v>
      </c>
      <c r="S300" s="197">
        <v>0</v>
      </c>
      <c r="T300" s="198">
        <f t="shared" si="23"/>
        <v>0</v>
      </c>
      <c r="U300" s="34"/>
      <c r="V300" s="34"/>
      <c r="W300" s="34"/>
      <c r="X300" s="34"/>
      <c r="Y300" s="34"/>
      <c r="Z300" s="34"/>
      <c r="AA300" s="34"/>
      <c r="AB300" s="34"/>
      <c r="AC300" s="34"/>
      <c r="AD300" s="34"/>
      <c r="AE300" s="34"/>
      <c r="AR300" s="199" t="s">
        <v>169</v>
      </c>
      <c r="AT300" s="199" t="s">
        <v>165</v>
      </c>
      <c r="AU300" s="199" t="s">
        <v>88</v>
      </c>
      <c r="AY300" s="17" t="s">
        <v>163</v>
      </c>
      <c r="BE300" s="200">
        <f t="shared" si="24"/>
        <v>0</v>
      </c>
      <c r="BF300" s="200">
        <f t="shared" si="25"/>
        <v>0</v>
      </c>
      <c r="BG300" s="200">
        <f t="shared" si="26"/>
        <v>0</v>
      </c>
      <c r="BH300" s="200">
        <f t="shared" si="27"/>
        <v>0</v>
      </c>
      <c r="BI300" s="200">
        <f t="shared" si="28"/>
        <v>0</v>
      </c>
      <c r="BJ300" s="17" t="s">
        <v>86</v>
      </c>
      <c r="BK300" s="200">
        <f t="shared" si="29"/>
        <v>0</v>
      </c>
      <c r="BL300" s="17" t="s">
        <v>169</v>
      </c>
      <c r="BM300" s="199" t="s">
        <v>988</v>
      </c>
    </row>
    <row r="301" spans="1:65" s="2" customFormat="1" ht="16.5" customHeight="1">
      <c r="A301" s="34"/>
      <c r="B301" s="35"/>
      <c r="C301" s="187" t="s">
        <v>613</v>
      </c>
      <c r="D301" s="187" t="s">
        <v>165</v>
      </c>
      <c r="E301" s="188" t="s">
        <v>2397</v>
      </c>
      <c r="F301" s="189" t="s">
        <v>2398</v>
      </c>
      <c r="G301" s="190" t="s">
        <v>259</v>
      </c>
      <c r="H301" s="191">
        <v>10</v>
      </c>
      <c r="I301" s="192"/>
      <c r="J301" s="193">
        <f t="shared" si="20"/>
        <v>0</v>
      </c>
      <c r="K301" s="194"/>
      <c r="L301" s="39"/>
      <c r="M301" s="195" t="s">
        <v>1</v>
      </c>
      <c r="N301" s="196" t="s">
        <v>43</v>
      </c>
      <c r="O301" s="71"/>
      <c r="P301" s="197">
        <f t="shared" si="21"/>
        <v>0</v>
      </c>
      <c r="Q301" s="197">
        <v>0</v>
      </c>
      <c r="R301" s="197">
        <f t="shared" si="22"/>
        <v>0</v>
      </c>
      <c r="S301" s="197">
        <v>0</v>
      </c>
      <c r="T301" s="198">
        <f t="shared" si="23"/>
        <v>0</v>
      </c>
      <c r="U301" s="34"/>
      <c r="V301" s="34"/>
      <c r="W301" s="34"/>
      <c r="X301" s="34"/>
      <c r="Y301" s="34"/>
      <c r="Z301" s="34"/>
      <c r="AA301" s="34"/>
      <c r="AB301" s="34"/>
      <c r="AC301" s="34"/>
      <c r="AD301" s="34"/>
      <c r="AE301" s="34"/>
      <c r="AR301" s="199" t="s">
        <v>169</v>
      </c>
      <c r="AT301" s="199" t="s">
        <v>165</v>
      </c>
      <c r="AU301" s="199" t="s">
        <v>88</v>
      </c>
      <c r="AY301" s="17" t="s">
        <v>163</v>
      </c>
      <c r="BE301" s="200">
        <f t="shared" si="24"/>
        <v>0</v>
      </c>
      <c r="BF301" s="200">
        <f t="shared" si="25"/>
        <v>0</v>
      </c>
      <c r="BG301" s="200">
        <f t="shared" si="26"/>
        <v>0</v>
      </c>
      <c r="BH301" s="200">
        <f t="shared" si="27"/>
        <v>0</v>
      </c>
      <c r="BI301" s="200">
        <f t="shared" si="28"/>
        <v>0</v>
      </c>
      <c r="BJ301" s="17" t="s">
        <v>86</v>
      </c>
      <c r="BK301" s="200">
        <f t="shared" si="29"/>
        <v>0</v>
      </c>
      <c r="BL301" s="17" t="s">
        <v>169</v>
      </c>
      <c r="BM301" s="199" t="s">
        <v>998</v>
      </c>
    </row>
    <row r="302" spans="1:65" s="2" customFormat="1" ht="16.5" customHeight="1">
      <c r="A302" s="34"/>
      <c r="B302" s="35"/>
      <c r="C302" s="187" t="s">
        <v>618</v>
      </c>
      <c r="D302" s="187" t="s">
        <v>165</v>
      </c>
      <c r="E302" s="188" t="s">
        <v>2399</v>
      </c>
      <c r="F302" s="189" t="s">
        <v>2400</v>
      </c>
      <c r="G302" s="190" t="s">
        <v>259</v>
      </c>
      <c r="H302" s="191">
        <v>10</v>
      </c>
      <c r="I302" s="192"/>
      <c r="J302" s="193">
        <f t="shared" si="20"/>
        <v>0</v>
      </c>
      <c r="K302" s="194"/>
      <c r="L302" s="39"/>
      <c r="M302" s="195" t="s">
        <v>1</v>
      </c>
      <c r="N302" s="196" t="s">
        <v>43</v>
      </c>
      <c r="O302" s="71"/>
      <c r="P302" s="197">
        <f t="shared" si="21"/>
        <v>0</v>
      </c>
      <c r="Q302" s="197">
        <v>0</v>
      </c>
      <c r="R302" s="197">
        <f t="shared" si="22"/>
        <v>0</v>
      </c>
      <c r="S302" s="197">
        <v>0</v>
      </c>
      <c r="T302" s="198">
        <f t="shared" si="23"/>
        <v>0</v>
      </c>
      <c r="U302" s="34"/>
      <c r="V302" s="34"/>
      <c r="W302" s="34"/>
      <c r="X302" s="34"/>
      <c r="Y302" s="34"/>
      <c r="Z302" s="34"/>
      <c r="AA302" s="34"/>
      <c r="AB302" s="34"/>
      <c r="AC302" s="34"/>
      <c r="AD302" s="34"/>
      <c r="AE302" s="34"/>
      <c r="AR302" s="199" t="s">
        <v>169</v>
      </c>
      <c r="AT302" s="199" t="s">
        <v>165</v>
      </c>
      <c r="AU302" s="199" t="s">
        <v>88</v>
      </c>
      <c r="AY302" s="17" t="s">
        <v>163</v>
      </c>
      <c r="BE302" s="200">
        <f t="shared" si="24"/>
        <v>0</v>
      </c>
      <c r="BF302" s="200">
        <f t="shared" si="25"/>
        <v>0</v>
      </c>
      <c r="BG302" s="200">
        <f t="shared" si="26"/>
        <v>0</v>
      </c>
      <c r="BH302" s="200">
        <f t="shared" si="27"/>
        <v>0</v>
      </c>
      <c r="BI302" s="200">
        <f t="shared" si="28"/>
        <v>0</v>
      </c>
      <c r="BJ302" s="17" t="s">
        <v>86</v>
      </c>
      <c r="BK302" s="200">
        <f t="shared" si="29"/>
        <v>0</v>
      </c>
      <c r="BL302" s="17" t="s">
        <v>169</v>
      </c>
      <c r="BM302" s="199" t="s">
        <v>1007</v>
      </c>
    </row>
    <row r="303" spans="1:65" s="2" customFormat="1" ht="16.5" customHeight="1">
      <c r="A303" s="34"/>
      <c r="B303" s="35"/>
      <c r="C303" s="187" t="s">
        <v>624</v>
      </c>
      <c r="D303" s="187" t="s">
        <v>165</v>
      </c>
      <c r="E303" s="188" t="s">
        <v>2401</v>
      </c>
      <c r="F303" s="189" t="s">
        <v>2402</v>
      </c>
      <c r="G303" s="190" t="s">
        <v>259</v>
      </c>
      <c r="H303" s="191">
        <v>40</v>
      </c>
      <c r="I303" s="192"/>
      <c r="J303" s="193">
        <f t="shared" si="20"/>
        <v>0</v>
      </c>
      <c r="K303" s="194"/>
      <c r="L303" s="39"/>
      <c r="M303" s="195" t="s">
        <v>1</v>
      </c>
      <c r="N303" s="196" t="s">
        <v>43</v>
      </c>
      <c r="O303" s="71"/>
      <c r="P303" s="197">
        <f t="shared" si="21"/>
        <v>0</v>
      </c>
      <c r="Q303" s="197">
        <v>0</v>
      </c>
      <c r="R303" s="197">
        <f t="shared" si="22"/>
        <v>0</v>
      </c>
      <c r="S303" s="197">
        <v>0</v>
      </c>
      <c r="T303" s="198">
        <f t="shared" si="23"/>
        <v>0</v>
      </c>
      <c r="U303" s="34"/>
      <c r="V303" s="34"/>
      <c r="W303" s="34"/>
      <c r="X303" s="34"/>
      <c r="Y303" s="34"/>
      <c r="Z303" s="34"/>
      <c r="AA303" s="34"/>
      <c r="AB303" s="34"/>
      <c r="AC303" s="34"/>
      <c r="AD303" s="34"/>
      <c r="AE303" s="34"/>
      <c r="AR303" s="199" t="s">
        <v>169</v>
      </c>
      <c r="AT303" s="199" t="s">
        <v>165</v>
      </c>
      <c r="AU303" s="199" t="s">
        <v>88</v>
      </c>
      <c r="AY303" s="17" t="s">
        <v>163</v>
      </c>
      <c r="BE303" s="200">
        <f t="shared" si="24"/>
        <v>0</v>
      </c>
      <c r="BF303" s="200">
        <f t="shared" si="25"/>
        <v>0</v>
      </c>
      <c r="BG303" s="200">
        <f t="shared" si="26"/>
        <v>0</v>
      </c>
      <c r="BH303" s="200">
        <f t="shared" si="27"/>
        <v>0</v>
      </c>
      <c r="BI303" s="200">
        <f t="shared" si="28"/>
        <v>0</v>
      </c>
      <c r="BJ303" s="17" t="s">
        <v>86</v>
      </c>
      <c r="BK303" s="200">
        <f t="shared" si="29"/>
        <v>0</v>
      </c>
      <c r="BL303" s="17" t="s">
        <v>169</v>
      </c>
      <c r="BM303" s="199" t="s">
        <v>1017</v>
      </c>
    </row>
    <row r="304" spans="1:65" s="2" customFormat="1" ht="16.5" customHeight="1">
      <c r="A304" s="34"/>
      <c r="B304" s="35"/>
      <c r="C304" s="187" t="s">
        <v>628</v>
      </c>
      <c r="D304" s="187" t="s">
        <v>165</v>
      </c>
      <c r="E304" s="188" t="s">
        <v>2403</v>
      </c>
      <c r="F304" s="189" t="s">
        <v>2404</v>
      </c>
      <c r="G304" s="190" t="s">
        <v>259</v>
      </c>
      <c r="H304" s="191">
        <v>50</v>
      </c>
      <c r="I304" s="192"/>
      <c r="J304" s="193">
        <f t="shared" si="20"/>
        <v>0</v>
      </c>
      <c r="K304" s="194"/>
      <c r="L304" s="39"/>
      <c r="M304" s="195" t="s">
        <v>1</v>
      </c>
      <c r="N304" s="196" t="s">
        <v>43</v>
      </c>
      <c r="O304" s="71"/>
      <c r="P304" s="197">
        <f t="shared" si="21"/>
        <v>0</v>
      </c>
      <c r="Q304" s="197">
        <v>0</v>
      </c>
      <c r="R304" s="197">
        <f t="shared" si="22"/>
        <v>0</v>
      </c>
      <c r="S304" s="197">
        <v>0</v>
      </c>
      <c r="T304" s="198">
        <f t="shared" si="23"/>
        <v>0</v>
      </c>
      <c r="U304" s="34"/>
      <c r="V304" s="34"/>
      <c r="W304" s="34"/>
      <c r="X304" s="34"/>
      <c r="Y304" s="34"/>
      <c r="Z304" s="34"/>
      <c r="AA304" s="34"/>
      <c r="AB304" s="34"/>
      <c r="AC304" s="34"/>
      <c r="AD304" s="34"/>
      <c r="AE304" s="34"/>
      <c r="AR304" s="199" t="s">
        <v>169</v>
      </c>
      <c r="AT304" s="199" t="s">
        <v>165</v>
      </c>
      <c r="AU304" s="199" t="s">
        <v>88</v>
      </c>
      <c r="AY304" s="17" t="s">
        <v>163</v>
      </c>
      <c r="BE304" s="200">
        <f t="shared" si="24"/>
        <v>0</v>
      </c>
      <c r="BF304" s="200">
        <f t="shared" si="25"/>
        <v>0</v>
      </c>
      <c r="BG304" s="200">
        <f t="shared" si="26"/>
        <v>0</v>
      </c>
      <c r="BH304" s="200">
        <f t="shared" si="27"/>
        <v>0</v>
      </c>
      <c r="BI304" s="200">
        <f t="shared" si="28"/>
        <v>0</v>
      </c>
      <c r="BJ304" s="17" t="s">
        <v>86</v>
      </c>
      <c r="BK304" s="200">
        <f t="shared" si="29"/>
        <v>0</v>
      </c>
      <c r="BL304" s="17" t="s">
        <v>169</v>
      </c>
      <c r="BM304" s="199" t="s">
        <v>1026</v>
      </c>
    </row>
    <row r="305" spans="1:65" s="2" customFormat="1" ht="16.5" customHeight="1">
      <c r="A305" s="34"/>
      <c r="B305" s="35"/>
      <c r="C305" s="187" t="s">
        <v>632</v>
      </c>
      <c r="D305" s="187" t="s">
        <v>165</v>
      </c>
      <c r="E305" s="188" t="s">
        <v>2405</v>
      </c>
      <c r="F305" s="189" t="s">
        <v>2406</v>
      </c>
      <c r="G305" s="190" t="s">
        <v>259</v>
      </c>
      <c r="H305" s="191">
        <v>10</v>
      </c>
      <c r="I305" s="192"/>
      <c r="J305" s="193">
        <f t="shared" si="20"/>
        <v>0</v>
      </c>
      <c r="K305" s="194"/>
      <c r="L305" s="39"/>
      <c r="M305" s="195" t="s">
        <v>1</v>
      </c>
      <c r="N305" s="196" t="s">
        <v>43</v>
      </c>
      <c r="O305" s="71"/>
      <c r="P305" s="197">
        <f t="shared" si="21"/>
        <v>0</v>
      </c>
      <c r="Q305" s="197">
        <v>0</v>
      </c>
      <c r="R305" s="197">
        <f t="shared" si="22"/>
        <v>0</v>
      </c>
      <c r="S305" s="197">
        <v>0</v>
      </c>
      <c r="T305" s="198">
        <f t="shared" si="23"/>
        <v>0</v>
      </c>
      <c r="U305" s="34"/>
      <c r="V305" s="34"/>
      <c r="W305" s="34"/>
      <c r="X305" s="34"/>
      <c r="Y305" s="34"/>
      <c r="Z305" s="34"/>
      <c r="AA305" s="34"/>
      <c r="AB305" s="34"/>
      <c r="AC305" s="34"/>
      <c r="AD305" s="34"/>
      <c r="AE305" s="34"/>
      <c r="AR305" s="199" t="s">
        <v>169</v>
      </c>
      <c r="AT305" s="199" t="s">
        <v>165</v>
      </c>
      <c r="AU305" s="199" t="s">
        <v>88</v>
      </c>
      <c r="AY305" s="17" t="s">
        <v>163</v>
      </c>
      <c r="BE305" s="200">
        <f t="shared" si="24"/>
        <v>0</v>
      </c>
      <c r="BF305" s="200">
        <f t="shared" si="25"/>
        <v>0</v>
      </c>
      <c r="BG305" s="200">
        <f t="shared" si="26"/>
        <v>0</v>
      </c>
      <c r="BH305" s="200">
        <f t="shared" si="27"/>
        <v>0</v>
      </c>
      <c r="BI305" s="200">
        <f t="shared" si="28"/>
        <v>0</v>
      </c>
      <c r="BJ305" s="17" t="s">
        <v>86</v>
      </c>
      <c r="BK305" s="200">
        <f t="shared" si="29"/>
        <v>0</v>
      </c>
      <c r="BL305" s="17" t="s">
        <v>169</v>
      </c>
      <c r="BM305" s="199" t="s">
        <v>1036</v>
      </c>
    </row>
    <row r="306" spans="1:65" s="12" customFormat="1" ht="22.9" customHeight="1">
      <c r="B306" s="171"/>
      <c r="C306" s="172"/>
      <c r="D306" s="173" t="s">
        <v>77</v>
      </c>
      <c r="E306" s="185" t="s">
        <v>2407</v>
      </c>
      <c r="F306" s="185" t="s">
        <v>2408</v>
      </c>
      <c r="G306" s="172"/>
      <c r="H306" s="172"/>
      <c r="I306" s="175"/>
      <c r="J306" s="186">
        <f>BK306</f>
        <v>0</v>
      </c>
      <c r="K306" s="172"/>
      <c r="L306" s="177"/>
      <c r="M306" s="178"/>
      <c r="N306" s="179"/>
      <c r="O306" s="179"/>
      <c r="P306" s="180">
        <f>SUM(P307:P317)</f>
        <v>0</v>
      </c>
      <c r="Q306" s="179"/>
      <c r="R306" s="180">
        <f>SUM(R307:R317)</f>
        <v>0</v>
      </c>
      <c r="S306" s="179"/>
      <c r="T306" s="181">
        <f>SUM(T307:T317)</f>
        <v>0</v>
      </c>
      <c r="AR306" s="182" t="s">
        <v>86</v>
      </c>
      <c r="AT306" s="183" t="s">
        <v>77</v>
      </c>
      <c r="AU306" s="183" t="s">
        <v>86</v>
      </c>
      <c r="AY306" s="182" t="s">
        <v>163</v>
      </c>
      <c r="BK306" s="184">
        <f>SUM(BK307:BK317)</f>
        <v>0</v>
      </c>
    </row>
    <row r="307" spans="1:65" s="2" customFormat="1" ht="16.5" customHeight="1">
      <c r="A307" s="34"/>
      <c r="B307" s="35"/>
      <c r="C307" s="187" t="s">
        <v>636</v>
      </c>
      <c r="D307" s="187" t="s">
        <v>165</v>
      </c>
      <c r="E307" s="188" t="s">
        <v>2409</v>
      </c>
      <c r="F307" s="189" t="s">
        <v>2410</v>
      </c>
      <c r="G307" s="190" t="s">
        <v>822</v>
      </c>
      <c r="H307" s="191">
        <v>308</v>
      </c>
      <c r="I307" s="192"/>
      <c r="J307" s="193">
        <f t="shared" ref="J307:J317" si="30">ROUND(I307*H307,2)</f>
        <v>0</v>
      </c>
      <c r="K307" s="194"/>
      <c r="L307" s="39"/>
      <c r="M307" s="195" t="s">
        <v>1</v>
      </c>
      <c r="N307" s="196" t="s">
        <v>43</v>
      </c>
      <c r="O307" s="71"/>
      <c r="P307" s="197">
        <f t="shared" ref="P307:P317" si="31">O307*H307</f>
        <v>0</v>
      </c>
      <c r="Q307" s="197">
        <v>0</v>
      </c>
      <c r="R307" s="197">
        <f t="shared" ref="R307:R317" si="32">Q307*H307</f>
        <v>0</v>
      </c>
      <c r="S307" s="197">
        <v>0</v>
      </c>
      <c r="T307" s="198">
        <f t="shared" ref="T307:T317" si="33">S307*H307</f>
        <v>0</v>
      </c>
      <c r="U307" s="34"/>
      <c r="V307" s="34"/>
      <c r="W307" s="34"/>
      <c r="X307" s="34"/>
      <c r="Y307" s="34"/>
      <c r="Z307" s="34"/>
      <c r="AA307" s="34"/>
      <c r="AB307" s="34"/>
      <c r="AC307" s="34"/>
      <c r="AD307" s="34"/>
      <c r="AE307" s="34"/>
      <c r="AR307" s="199" t="s">
        <v>169</v>
      </c>
      <c r="AT307" s="199" t="s">
        <v>165</v>
      </c>
      <c r="AU307" s="199" t="s">
        <v>88</v>
      </c>
      <c r="AY307" s="17" t="s">
        <v>163</v>
      </c>
      <c r="BE307" s="200">
        <f t="shared" ref="BE307:BE317" si="34">IF(N307="základní",J307,0)</f>
        <v>0</v>
      </c>
      <c r="BF307" s="200">
        <f t="shared" ref="BF307:BF317" si="35">IF(N307="snížená",J307,0)</f>
        <v>0</v>
      </c>
      <c r="BG307" s="200">
        <f t="shared" ref="BG307:BG317" si="36">IF(N307="zákl. přenesená",J307,0)</f>
        <v>0</v>
      </c>
      <c r="BH307" s="200">
        <f t="shared" ref="BH307:BH317" si="37">IF(N307="sníž. přenesená",J307,0)</f>
        <v>0</v>
      </c>
      <c r="BI307" s="200">
        <f t="shared" ref="BI307:BI317" si="38">IF(N307="nulová",J307,0)</f>
        <v>0</v>
      </c>
      <c r="BJ307" s="17" t="s">
        <v>86</v>
      </c>
      <c r="BK307" s="200">
        <f t="shared" ref="BK307:BK317" si="39">ROUND(I307*H307,2)</f>
        <v>0</v>
      </c>
      <c r="BL307" s="17" t="s">
        <v>169</v>
      </c>
      <c r="BM307" s="199" t="s">
        <v>1044</v>
      </c>
    </row>
    <row r="308" spans="1:65" s="2" customFormat="1" ht="16.5" customHeight="1">
      <c r="A308" s="34"/>
      <c r="B308" s="35"/>
      <c r="C308" s="187" t="s">
        <v>640</v>
      </c>
      <c r="D308" s="187" t="s">
        <v>165</v>
      </c>
      <c r="E308" s="188" t="s">
        <v>2411</v>
      </c>
      <c r="F308" s="189" t="s">
        <v>2412</v>
      </c>
      <c r="G308" s="190" t="s">
        <v>822</v>
      </c>
      <c r="H308" s="191">
        <v>59</v>
      </c>
      <c r="I308" s="192"/>
      <c r="J308" s="193">
        <f t="shared" si="30"/>
        <v>0</v>
      </c>
      <c r="K308" s="194"/>
      <c r="L308" s="39"/>
      <c r="M308" s="195" t="s">
        <v>1</v>
      </c>
      <c r="N308" s="196" t="s">
        <v>43</v>
      </c>
      <c r="O308" s="71"/>
      <c r="P308" s="197">
        <f t="shared" si="31"/>
        <v>0</v>
      </c>
      <c r="Q308" s="197">
        <v>0</v>
      </c>
      <c r="R308" s="197">
        <f t="shared" si="32"/>
        <v>0</v>
      </c>
      <c r="S308" s="197">
        <v>0</v>
      </c>
      <c r="T308" s="198">
        <f t="shared" si="33"/>
        <v>0</v>
      </c>
      <c r="U308" s="34"/>
      <c r="V308" s="34"/>
      <c r="W308" s="34"/>
      <c r="X308" s="34"/>
      <c r="Y308" s="34"/>
      <c r="Z308" s="34"/>
      <c r="AA308" s="34"/>
      <c r="AB308" s="34"/>
      <c r="AC308" s="34"/>
      <c r="AD308" s="34"/>
      <c r="AE308" s="34"/>
      <c r="AR308" s="199" t="s">
        <v>169</v>
      </c>
      <c r="AT308" s="199" t="s">
        <v>165</v>
      </c>
      <c r="AU308" s="199" t="s">
        <v>88</v>
      </c>
      <c r="AY308" s="17" t="s">
        <v>163</v>
      </c>
      <c r="BE308" s="200">
        <f t="shared" si="34"/>
        <v>0</v>
      </c>
      <c r="BF308" s="200">
        <f t="shared" si="35"/>
        <v>0</v>
      </c>
      <c r="BG308" s="200">
        <f t="shared" si="36"/>
        <v>0</v>
      </c>
      <c r="BH308" s="200">
        <f t="shared" si="37"/>
        <v>0</v>
      </c>
      <c r="BI308" s="200">
        <f t="shared" si="38"/>
        <v>0</v>
      </c>
      <c r="BJ308" s="17" t="s">
        <v>86</v>
      </c>
      <c r="BK308" s="200">
        <f t="shared" si="39"/>
        <v>0</v>
      </c>
      <c r="BL308" s="17" t="s">
        <v>169</v>
      </c>
      <c r="BM308" s="199" t="s">
        <v>1052</v>
      </c>
    </row>
    <row r="309" spans="1:65" s="2" customFormat="1" ht="16.5" customHeight="1">
      <c r="A309" s="34"/>
      <c r="B309" s="35"/>
      <c r="C309" s="187" t="s">
        <v>644</v>
      </c>
      <c r="D309" s="187" t="s">
        <v>165</v>
      </c>
      <c r="E309" s="188" t="s">
        <v>2413</v>
      </c>
      <c r="F309" s="189" t="s">
        <v>2414</v>
      </c>
      <c r="G309" s="190" t="s">
        <v>822</v>
      </c>
      <c r="H309" s="191">
        <v>9</v>
      </c>
      <c r="I309" s="192"/>
      <c r="J309" s="193">
        <f t="shared" si="30"/>
        <v>0</v>
      </c>
      <c r="K309" s="194"/>
      <c r="L309" s="39"/>
      <c r="M309" s="195" t="s">
        <v>1</v>
      </c>
      <c r="N309" s="196" t="s">
        <v>43</v>
      </c>
      <c r="O309" s="71"/>
      <c r="P309" s="197">
        <f t="shared" si="31"/>
        <v>0</v>
      </c>
      <c r="Q309" s="197">
        <v>0</v>
      </c>
      <c r="R309" s="197">
        <f t="shared" si="32"/>
        <v>0</v>
      </c>
      <c r="S309" s="197">
        <v>0</v>
      </c>
      <c r="T309" s="198">
        <f t="shared" si="33"/>
        <v>0</v>
      </c>
      <c r="U309" s="34"/>
      <c r="V309" s="34"/>
      <c r="W309" s="34"/>
      <c r="X309" s="34"/>
      <c r="Y309" s="34"/>
      <c r="Z309" s="34"/>
      <c r="AA309" s="34"/>
      <c r="AB309" s="34"/>
      <c r="AC309" s="34"/>
      <c r="AD309" s="34"/>
      <c r="AE309" s="34"/>
      <c r="AR309" s="199" t="s">
        <v>169</v>
      </c>
      <c r="AT309" s="199" t="s">
        <v>165</v>
      </c>
      <c r="AU309" s="199" t="s">
        <v>88</v>
      </c>
      <c r="AY309" s="17" t="s">
        <v>163</v>
      </c>
      <c r="BE309" s="200">
        <f t="shared" si="34"/>
        <v>0</v>
      </c>
      <c r="BF309" s="200">
        <f t="shared" si="35"/>
        <v>0</v>
      </c>
      <c r="BG309" s="200">
        <f t="shared" si="36"/>
        <v>0</v>
      </c>
      <c r="BH309" s="200">
        <f t="shared" si="37"/>
        <v>0</v>
      </c>
      <c r="BI309" s="200">
        <f t="shared" si="38"/>
        <v>0</v>
      </c>
      <c r="BJ309" s="17" t="s">
        <v>86</v>
      </c>
      <c r="BK309" s="200">
        <f t="shared" si="39"/>
        <v>0</v>
      </c>
      <c r="BL309" s="17" t="s">
        <v>169</v>
      </c>
      <c r="BM309" s="199" t="s">
        <v>1060</v>
      </c>
    </row>
    <row r="310" spans="1:65" s="2" customFormat="1" ht="16.5" customHeight="1">
      <c r="A310" s="34"/>
      <c r="B310" s="35"/>
      <c r="C310" s="187" t="s">
        <v>648</v>
      </c>
      <c r="D310" s="187" t="s">
        <v>165</v>
      </c>
      <c r="E310" s="188" t="s">
        <v>2415</v>
      </c>
      <c r="F310" s="189" t="s">
        <v>2416</v>
      </c>
      <c r="G310" s="190" t="s">
        <v>822</v>
      </c>
      <c r="H310" s="191">
        <v>320</v>
      </c>
      <c r="I310" s="192"/>
      <c r="J310" s="193">
        <f t="shared" si="30"/>
        <v>0</v>
      </c>
      <c r="K310" s="194"/>
      <c r="L310" s="39"/>
      <c r="M310" s="195" t="s">
        <v>1</v>
      </c>
      <c r="N310" s="196" t="s">
        <v>43</v>
      </c>
      <c r="O310" s="71"/>
      <c r="P310" s="197">
        <f t="shared" si="31"/>
        <v>0</v>
      </c>
      <c r="Q310" s="197">
        <v>0</v>
      </c>
      <c r="R310" s="197">
        <f t="shared" si="32"/>
        <v>0</v>
      </c>
      <c r="S310" s="197">
        <v>0</v>
      </c>
      <c r="T310" s="198">
        <f t="shared" si="33"/>
        <v>0</v>
      </c>
      <c r="U310" s="34"/>
      <c r="V310" s="34"/>
      <c r="W310" s="34"/>
      <c r="X310" s="34"/>
      <c r="Y310" s="34"/>
      <c r="Z310" s="34"/>
      <c r="AA310" s="34"/>
      <c r="AB310" s="34"/>
      <c r="AC310" s="34"/>
      <c r="AD310" s="34"/>
      <c r="AE310" s="34"/>
      <c r="AR310" s="199" t="s">
        <v>169</v>
      </c>
      <c r="AT310" s="199" t="s">
        <v>165</v>
      </c>
      <c r="AU310" s="199" t="s">
        <v>88</v>
      </c>
      <c r="AY310" s="17" t="s">
        <v>163</v>
      </c>
      <c r="BE310" s="200">
        <f t="shared" si="34"/>
        <v>0</v>
      </c>
      <c r="BF310" s="200">
        <f t="shared" si="35"/>
        <v>0</v>
      </c>
      <c r="BG310" s="200">
        <f t="shared" si="36"/>
        <v>0</v>
      </c>
      <c r="BH310" s="200">
        <f t="shared" si="37"/>
        <v>0</v>
      </c>
      <c r="BI310" s="200">
        <f t="shared" si="38"/>
        <v>0</v>
      </c>
      <c r="BJ310" s="17" t="s">
        <v>86</v>
      </c>
      <c r="BK310" s="200">
        <f t="shared" si="39"/>
        <v>0</v>
      </c>
      <c r="BL310" s="17" t="s">
        <v>169</v>
      </c>
      <c r="BM310" s="199" t="s">
        <v>1068</v>
      </c>
    </row>
    <row r="311" spans="1:65" s="2" customFormat="1" ht="21.75" customHeight="1">
      <c r="A311" s="34"/>
      <c r="B311" s="35"/>
      <c r="C311" s="187" t="s">
        <v>652</v>
      </c>
      <c r="D311" s="187" t="s">
        <v>165</v>
      </c>
      <c r="E311" s="188" t="s">
        <v>2417</v>
      </c>
      <c r="F311" s="189" t="s">
        <v>2418</v>
      </c>
      <c r="G311" s="190" t="s">
        <v>822</v>
      </c>
      <c r="H311" s="191">
        <v>320</v>
      </c>
      <c r="I311" s="192"/>
      <c r="J311" s="193">
        <f t="shared" si="30"/>
        <v>0</v>
      </c>
      <c r="K311" s="194"/>
      <c r="L311" s="39"/>
      <c r="M311" s="195" t="s">
        <v>1</v>
      </c>
      <c r="N311" s="196" t="s">
        <v>43</v>
      </c>
      <c r="O311" s="71"/>
      <c r="P311" s="197">
        <f t="shared" si="31"/>
        <v>0</v>
      </c>
      <c r="Q311" s="197">
        <v>0</v>
      </c>
      <c r="R311" s="197">
        <f t="shared" si="32"/>
        <v>0</v>
      </c>
      <c r="S311" s="197">
        <v>0</v>
      </c>
      <c r="T311" s="198">
        <f t="shared" si="33"/>
        <v>0</v>
      </c>
      <c r="U311" s="34"/>
      <c r="V311" s="34"/>
      <c r="W311" s="34"/>
      <c r="X311" s="34"/>
      <c r="Y311" s="34"/>
      <c r="Z311" s="34"/>
      <c r="AA311" s="34"/>
      <c r="AB311" s="34"/>
      <c r="AC311" s="34"/>
      <c r="AD311" s="34"/>
      <c r="AE311" s="34"/>
      <c r="AR311" s="199" t="s">
        <v>169</v>
      </c>
      <c r="AT311" s="199" t="s">
        <v>165</v>
      </c>
      <c r="AU311" s="199" t="s">
        <v>88</v>
      </c>
      <c r="AY311" s="17" t="s">
        <v>163</v>
      </c>
      <c r="BE311" s="200">
        <f t="shared" si="34"/>
        <v>0</v>
      </c>
      <c r="BF311" s="200">
        <f t="shared" si="35"/>
        <v>0</v>
      </c>
      <c r="BG311" s="200">
        <f t="shared" si="36"/>
        <v>0</v>
      </c>
      <c r="BH311" s="200">
        <f t="shared" si="37"/>
        <v>0</v>
      </c>
      <c r="BI311" s="200">
        <f t="shared" si="38"/>
        <v>0</v>
      </c>
      <c r="BJ311" s="17" t="s">
        <v>86</v>
      </c>
      <c r="BK311" s="200">
        <f t="shared" si="39"/>
        <v>0</v>
      </c>
      <c r="BL311" s="17" t="s">
        <v>169</v>
      </c>
      <c r="BM311" s="199" t="s">
        <v>1076</v>
      </c>
    </row>
    <row r="312" spans="1:65" s="2" customFormat="1" ht="24.2" customHeight="1">
      <c r="A312" s="34"/>
      <c r="B312" s="35"/>
      <c r="C312" s="187" t="s">
        <v>656</v>
      </c>
      <c r="D312" s="187" t="s">
        <v>165</v>
      </c>
      <c r="E312" s="188" t="s">
        <v>2419</v>
      </c>
      <c r="F312" s="189" t="s">
        <v>2420</v>
      </c>
      <c r="G312" s="190" t="s">
        <v>259</v>
      </c>
      <c r="H312" s="191">
        <v>60</v>
      </c>
      <c r="I312" s="192"/>
      <c r="J312" s="193">
        <f t="shared" si="30"/>
        <v>0</v>
      </c>
      <c r="K312" s="194"/>
      <c r="L312" s="39"/>
      <c r="M312" s="195" t="s">
        <v>1</v>
      </c>
      <c r="N312" s="196" t="s">
        <v>43</v>
      </c>
      <c r="O312" s="71"/>
      <c r="P312" s="197">
        <f t="shared" si="31"/>
        <v>0</v>
      </c>
      <c r="Q312" s="197">
        <v>0</v>
      </c>
      <c r="R312" s="197">
        <f t="shared" si="32"/>
        <v>0</v>
      </c>
      <c r="S312" s="197">
        <v>0</v>
      </c>
      <c r="T312" s="198">
        <f t="shared" si="33"/>
        <v>0</v>
      </c>
      <c r="U312" s="34"/>
      <c r="V312" s="34"/>
      <c r="W312" s="34"/>
      <c r="X312" s="34"/>
      <c r="Y312" s="34"/>
      <c r="Z312" s="34"/>
      <c r="AA312" s="34"/>
      <c r="AB312" s="34"/>
      <c r="AC312" s="34"/>
      <c r="AD312" s="34"/>
      <c r="AE312" s="34"/>
      <c r="AR312" s="199" t="s">
        <v>169</v>
      </c>
      <c r="AT312" s="199" t="s">
        <v>165</v>
      </c>
      <c r="AU312" s="199" t="s">
        <v>88</v>
      </c>
      <c r="AY312" s="17" t="s">
        <v>163</v>
      </c>
      <c r="BE312" s="200">
        <f t="shared" si="34"/>
        <v>0</v>
      </c>
      <c r="BF312" s="200">
        <f t="shared" si="35"/>
        <v>0</v>
      </c>
      <c r="BG312" s="200">
        <f t="shared" si="36"/>
        <v>0</v>
      </c>
      <c r="BH312" s="200">
        <f t="shared" si="37"/>
        <v>0</v>
      </c>
      <c r="BI312" s="200">
        <f t="shared" si="38"/>
        <v>0</v>
      </c>
      <c r="BJ312" s="17" t="s">
        <v>86</v>
      </c>
      <c r="BK312" s="200">
        <f t="shared" si="39"/>
        <v>0</v>
      </c>
      <c r="BL312" s="17" t="s">
        <v>169</v>
      </c>
      <c r="BM312" s="199" t="s">
        <v>1084</v>
      </c>
    </row>
    <row r="313" spans="1:65" s="2" customFormat="1" ht="24.2" customHeight="1">
      <c r="A313" s="34"/>
      <c r="B313" s="35"/>
      <c r="C313" s="187" t="s">
        <v>660</v>
      </c>
      <c r="D313" s="187" t="s">
        <v>165</v>
      </c>
      <c r="E313" s="188" t="s">
        <v>2421</v>
      </c>
      <c r="F313" s="189" t="s">
        <v>2422</v>
      </c>
      <c r="G313" s="190" t="s">
        <v>259</v>
      </c>
      <c r="H313" s="191">
        <v>60</v>
      </c>
      <c r="I313" s="192"/>
      <c r="J313" s="193">
        <f t="shared" si="30"/>
        <v>0</v>
      </c>
      <c r="K313" s="194"/>
      <c r="L313" s="39"/>
      <c r="M313" s="195" t="s">
        <v>1</v>
      </c>
      <c r="N313" s="196" t="s">
        <v>43</v>
      </c>
      <c r="O313" s="71"/>
      <c r="P313" s="197">
        <f t="shared" si="31"/>
        <v>0</v>
      </c>
      <c r="Q313" s="197">
        <v>0</v>
      </c>
      <c r="R313" s="197">
        <f t="shared" si="32"/>
        <v>0</v>
      </c>
      <c r="S313" s="197">
        <v>0</v>
      </c>
      <c r="T313" s="198">
        <f t="shared" si="33"/>
        <v>0</v>
      </c>
      <c r="U313" s="34"/>
      <c r="V313" s="34"/>
      <c r="W313" s="34"/>
      <c r="X313" s="34"/>
      <c r="Y313" s="34"/>
      <c r="Z313" s="34"/>
      <c r="AA313" s="34"/>
      <c r="AB313" s="34"/>
      <c r="AC313" s="34"/>
      <c r="AD313" s="34"/>
      <c r="AE313" s="34"/>
      <c r="AR313" s="199" t="s">
        <v>169</v>
      </c>
      <c r="AT313" s="199" t="s">
        <v>165</v>
      </c>
      <c r="AU313" s="199" t="s">
        <v>88</v>
      </c>
      <c r="AY313" s="17" t="s">
        <v>163</v>
      </c>
      <c r="BE313" s="200">
        <f t="shared" si="34"/>
        <v>0</v>
      </c>
      <c r="BF313" s="200">
        <f t="shared" si="35"/>
        <v>0</v>
      </c>
      <c r="BG313" s="200">
        <f t="shared" si="36"/>
        <v>0</v>
      </c>
      <c r="BH313" s="200">
        <f t="shared" si="37"/>
        <v>0</v>
      </c>
      <c r="BI313" s="200">
        <f t="shared" si="38"/>
        <v>0</v>
      </c>
      <c r="BJ313" s="17" t="s">
        <v>86</v>
      </c>
      <c r="BK313" s="200">
        <f t="shared" si="39"/>
        <v>0</v>
      </c>
      <c r="BL313" s="17" t="s">
        <v>169</v>
      </c>
      <c r="BM313" s="199" t="s">
        <v>1092</v>
      </c>
    </row>
    <row r="314" spans="1:65" s="2" customFormat="1" ht="16.5" customHeight="1">
      <c r="A314" s="34"/>
      <c r="B314" s="35"/>
      <c r="C314" s="187" t="s">
        <v>664</v>
      </c>
      <c r="D314" s="187" t="s">
        <v>165</v>
      </c>
      <c r="E314" s="188" t="s">
        <v>2423</v>
      </c>
      <c r="F314" s="189" t="s">
        <v>2424</v>
      </c>
      <c r="G314" s="190" t="s">
        <v>822</v>
      </c>
      <c r="H314" s="191">
        <v>70</v>
      </c>
      <c r="I314" s="192"/>
      <c r="J314" s="193">
        <f t="shared" si="30"/>
        <v>0</v>
      </c>
      <c r="K314" s="194"/>
      <c r="L314" s="39"/>
      <c r="M314" s="195" t="s">
        <v>1</v>
      </c>
      <c r="N314" s="196" t="s">
        <v>43</v>
      </c>
      <c r="O314" s="71"/>
      <c r="P314" s="197">
        <f t="shared" si="31"/>
        <v>0</v>
      </c>
      <c r="Q314" s="197">
        <v>0</v>
      </c>
      <c r="R314" s="197">
        <f t="shared" si="32"/>
        <v>0</v>
      </c>
      <c r="S314" s="197">
        <v>0</v>
      </c>
      <c r="T314" s="198">
        <f t="shared" si="33"/>
        <v>0</v>
      </c>
      <c r="U314" s="34"/>
      <c r="V314" s="34"/>
      <c r="W314" s="34"/>
      <c r="X314" s="34"/>
      <c r="Y314" s="34"/>
      <c r="Z314" s="34"/>
      <c r="AA314" s="34"/>
      <c r="AB314" s="34"/>
      <c r="AC314" s="34"/>
      <c r="AD314" s="34"/>
      <c r="AE314" s="34"/>
      <c r="AR314" s="199" t="s">
        <v>169</v>
      </c>
      <c r="AT314" s="199" t="s">
        <v>165</v>
      </c>
      <c r="AU314" s="199" t="s">
        <v>88</v>
      </c>
      <c r="AY314" s="17" t="s">
        <v>163</v>
      </c>
      <c r="BE314" s="200">
        <f t="shared" si="34"/>
        <v>0</v>
      </c>
      <c r="BF314" s="200">
        <f t="shared" si="35"/>
        <v>0</v>
      </c>
      <c r="BG314" s="200">
        <f t="shared" si="36"/>
        <v>0</v>
      </c>
      <c r="BH314" s="200">
        <f t="shared" si="37"/>
        <v>0</v>
      </c>
      <c r="BI314" s="200">
        <f t="shared" si="38"/>
        <v>0</v>
      </c>
      <c r="BJ314" s="17" t="s">
        <v>86</v>
      </c>
      <c r="BK314" s="200">
        <f t="shared" si="39"/>
        <v>0</v>
      </c>
      <c r="BL314" s="17" t="s">
        <v>169</v>
      </c>
      <c r="BM314" s="199" t="s">
        <v>1100</v>
      </c>
    </row>
    <row r="315" spans="1:65" s="2" customFormat="1" ht="16.5" customHeight="1">
      <c r="A315" s="34"/>
      <c r="B315" s="35"/>
      <c r="C315" s="187" t="s">
        <v>668</v>
      </c>
      <c r="D315" s="187" t="s">
        <v>165</v>
      </c>
      <c r="E315" s="188" t="s">
        <v>2425</v>
      </c>
      <c r="F315" s="189" t="s">
        <v>2426</v>
      </c>
      <c r="G315" s="190" t="s">
        <v>822</v>
      </c>
      <c r="H315" s="191">
        <v>70</v>
      </c>
      <c r="I315" s="192"/>
      <c r="J315" s="193">
        <f t="shared" si="30"/>
        <v>0</v>
      </c>
      <c r="K315" s="194"/>
      <c r="L315" s="39"/>
      <c r="M315" s="195" t="s">
        <v>1</v>
      </c>
      <c r="N315" s="196" t="s">
        <v>43</v>
      </c>
      <c r="O315" s="71"/>
      <c r="P315" s="197">
        <f t="shared" si="31"/>
        <v>0</v>
      </c>
      <c r="Q315" s="197">
        <v>0</v>
      </c>
      <c r="R315" s="197">
        <f t="shared" si="32"/>
        <v>0</v>
      </c>
      <c r="S315" s="197">
        <v>0</v>
      </c>
      <c r="T315" s="198">
        <f t="shared" si="33"/>
        <v>0</v>
      </c>
      <c r="U315" s="34"/>
      <c r="V315" s="34"/>
      <c r="W315" s="34"/>
      <c r="X315" s="34"/>
      <c r="Y315" s="34"/>
      <c r="Z315" s="34"/>
      <c r="AA315" s="34"/>
      <c r="AB315" s="34"/>
      <c r="AC315" s="34"/>
      <c r="AD315" s="34"/>
      <c r="AE315" s="34"/>
      <c r="AR315" s="199" t="s">
        <v>169</v>
      </c>
      <c r="AT315" s="199" t="s">
        <v>165</v>
      </c>
      <c r="AU315" s="199" t="s">
        <v>88</v>
      </c>
      <c r="AY315" s="17" t="s">
        <v>163</v>
      </c>
      <c r="BE315" s="200">
        <f t="shared" si="34"/>
        <v>0</v>
      </c>
      <c r="BF315" s="200">
        <f t="shared" si="35"/>
        <v>0</v>
      </c>
      <c r="BG315" s="200">
        <f t="shared" si="36"/>
        <v>0</v>
      </c>
      <c r="BH315" s="200">
        <f t="shared" si="37"/>
        <v>0</v>
      </c>
      <c r="BI315" s="200">
        <f t="shared" si="38"/>
        <v>0</v>
      </c>
      <c r="BJ315" s="17" t="s">
        <v>86</v>
      </c>
      <c r="BK315" s="200">
        <f t="shared" si="39"/>
        <v>0</v>
      </c>
      <c r="BL315" s="17" t="s">
        <v>169</v>
      </c>
      <c r="BM315" s="199" t="s">
        <v>1110</v>
      </c>
    </row>
    <row r="316" spans="1:65" s="2" customFormat="1" ht="16.5" customHeight="1">
      <c r="A316" s="34"/>
      <c r="B316" s="35"/>
      <c r="C316" s="187" t="s">
        <v>672</v>
      </c>
      <c r="D316" s="187" t="s">
        <v>165</v>
      </c>
      <c r="E316" s="188" t="s">
        <v>2427</v>
      </c>
      <c r="F316" s="189" t="s">
        <v>2428</v>
      </c>
      <c r="G316" s="190" t="s">
        <v>259</v>
      </c>
      <c r="H316" s="191">
        <v>36</v>
      </c>
      <c r="I316" s="192"/>
      <c r="J316" s="193">
        <f t="shared" si="30"/>
        <v>0</v>
      </c>
      <c r="K316" s="194"/>
      <c r="L316" s="39"/>
      <c r="M316" s="195" t="s">
        <v>1</v>
      </c>
      <c r="N316" s="196" t="s">
        <v>43</v>
      </c>
      <c r="O316" s="71"/>
      <c r="P316" s="197">
        <f t="shared" si="31"/>
        <v>0</v>
      </c>
      <c r="Q316" s="197">
        <v>0</v>
      </c>
      <c r="R316" s="197">
        <f t="shared" si="32"/>
        <v>0</v>
      </c>
      <c r="S316" s="197">
        <v>0</v>
      </c>
      <c r="T316" s="198">
        <f t="shared" si="33"/>
        <v>0</v>
      </c>
      <c r="U316" s="34"/>
      <c r="V316" s="34"/>
      <c r="W316" s="34"/>
      <c r="X316" s="34"/>
      <c r="Y316" s="34"/>
      <c r="Z316" s="34"/>
      <c r="AA316" s="34"/>
      <c r="AB316" s="34"/>
      <c r="AC316" s="34"/>
      <c r="AD316" s="34"/>
      <c r="AE316" s="34"/>
      <c r="AR316" s="199" t="s">
        <v>169</v>
      </c>
      <c r="AT316" s="199" t="s">
        <v>165</v>
      </c>
      <c r="AU316" s="199" t="s">
        <v>88</v>
      </c>
      <c r="AY316" s="17" t="s">
        <v>163</v>
      </c>
      <c r="BE316" s="200">
        <f t="shared" si="34"/>
        <v>0</v>
      </c>
      <c r="BF316" s="200">
        <f t="shared" si="35"/>
        <v>0</v>
      </c>
      <c r="BG316" s="200">
        <f t="shared" si="36"/>
        <v>0</v>
      </c>
      <c r="BH316" s="200">
        <f t="shared" si="37"/>
        <v>0</v>
      </c>
      <c r="BI316" s="200">
        <f t="shared" si="38"/>
        <v>0</v>
      </c>
      <c r="BJ316" s="17" t="s">
        <v>86</v>
      </c>
      <c r="BK316" s="200">
        <f t="shared" si="39"/>
        <v>0</v>
      </c>
      <c r="BL316" s="17" t="s">
        <v>169</v>
      </c>
      <c r="BM316" s="199" t="s">
        <v>1121</v>
      </c>
    </row>
    <row r="317" spans="1:65" s="2" customFormat="1" ht="16.5" customHeight="1">
      <c r="A317" s="34"/>
      <c r="B317" s="35"/>
      <c r="C317" s="187" t="s">
        <v>676</v>
      </c>
      <c r="D317" s="187" t="s">
        <v>165</v>
      </c>
      <c r="E317" s="188" t="s">
        <v>2429</v>
      </c>
      <c r="F317" s="189" t="s">
        <v>2430</v>
      </c>
      <c r="G317" s="190" t="s">
        <v>822</v>
      </c>
      <c r="H317" s="191">
        <v>72</v>
      </c>
      <c r="I317" s="192"/>
      <c r="J317" s="193">
        <f t="shared" si="30"/>
        <v>0</v>
      </c>
      <c r="K317" s="194"/>
      <c r="L317" s="39"/>
      <c r="M317" s="195" t="s">
        <v>1</v>
      </c>
      <c r="N317" s="196" t="s">
        <v>43</v>
      </c>
      <c r="O317" s="71"/>
      <c r="P317" s="197">
        <f t="shared" si="31"/>
        <v>0</v>
      </c>
      <c r="Q317" s="197">
        <v>0</v>
      </c>
      <c r="R317" s="197">
        <f t="shared" si="32"/>
        <v>0</v>
      </c>
      <c r="S317" s="197">
        <v>0</v>
      </c>
      <c r="T317" s="198">
        <f t="shared" si="33"/>
        <v>0</v>
      </c>
      <c r="U317" s="34"/>
      <c r="V317" s="34"/>
      <c r="W317" s="34"/>
      <c r="X317" s="34"/>
      <c r="Y317" s="34"/>
      <c r="Z317" s="34"/>
      <c r="AA317" s="34"/>
      <c r="AB317" s="34"/>
      <c r="AC317" s="34"/>
      <c r="AD317" s="34"/>
      <c r="AE317" s="34"/>
      <c r="AR317" s="199" t="s">
        <v>169</v>
      </c>
      <c r="AT317" s="199" t="s">
        <v>165</v>
      </c>
      <c r="AU317" s="199" t="s">
        <v>88</v>
      </c>
      <c r="AY317" s="17" t="s">
        <v>163</v>
      </c>
      <c r="BE317" s="200">
        <f t="shared" si="34"/>
        <v>0</v>
      </c>
      <c r="BF317" s="200">
        <f t="shared" si="35"/>
        <v>0</v>
      </c>
      <c r="BG317" s="200">
        <f t="shared" si="36"/>
        <v>0</v>
      </c>
      <c r="BH317" s="200">
        <f t="shared" si="37"/>
        <v>0</v>
      </c>
      <c r="BI317" s="200">
        <f t="shared" si="38"/>
        <v>0</v>
      </c>
      <c r="BJ317" s="17" t="s">
        <v>86</v>
      </c>
      <c r="BK317" s="200">
        <f t="shared" si="39"/>
        <v>0</v>
      </c>
      <c r="BL317" s="17" t="s">
        <v>169</v>
      </c>
      <c r="BM317" s="199" t="s">
        <v>1129</v>
      </c>
    </row>
    <row r="318" spans="1:65" s="12" customFormat="1" ht="22.9" customHeight="1">
      <c r="B318" s="171"/>
      <c r="C318" s="172"/>
      <c r="D318" s="173" t="s">
        <v>77</v>
      </c>
      <c r="E318" s="185" t="s">
        <v>2431</v>
      </c>
      <c r="F318" s="185" t="s">
        <v>2432</v>
      </c>
      <c r="G318" s="172"/>
      <c r="H318" s="172"/>
      <c r="I318" s="175"/>
      <c r="J318" s="186">
        <f>BK318</f>
        <v>0</v>
      </c>
      <c r="K318" s="172"/>
      <c r="L318" s="177"/>
      <c r="M318" s="178"/>
      <c r="N318" s="179"/>
      <c r="O318" s="179"/>
      <c r="P318" s="180">
        <f>SUM(P319:P321)</f>
        <v>0</v>
      </c>
      <c r="Q318" s="179"/>
      <c r="R318" s="180">
        <f>SUM(R319:R321)</f>
        <v>0</v>
      </c>
      <c r="S318" s="179"/>
      <c r="T318" s="181">
        <f>SUM(T319:T321)</f>
        <v>0</v>
      </c>
      <c r="AR318" s="182" t="s">
        <v>86</v>
      </c>
      <c r="AT318" s="183" t="s">
        <v>77</v>
      </c>
      <c r="AU318" s="183" t="s">
        <v>86</v>
      </c>
      <c r="AY318" s="182" t="s">
        <v>163</v>
      </c>
      <c r="BK318" s="184">
        <f>SUM(BK319:BK321)</f>
        <v>0</v>
      </c>
    </row>
    <row r="319" spans="1:65" s="2" customFormat="1" ht="16.5" customHeight="1">
      <c r="A319" s="34"/>
      <c r="B319" s="35"/>
      <c r="C319" s="187" t="s">
        <v>680</v>
      </c>
      <c r="D319" s="187" t="s">
        <v>165</v>
      </c>
      <c r="E319" s="188" t="s">
        <v>2433</v>
      </c>
      <c r="F319" s="189" t="s">
        <v>2434</v>
      </c>
      <c r="G319" s="190" t="s">
        <v>822</v>
      </c>
      <c r="H319" s="191">
        <v>43</v>
      </c>
      <c r="I319" s="192"/>
      <c r="J319" s="193">
        <f>ROUND(I319*H319,2)</f>
        <v>0</v>
      </c>
      <c r="K319" s="194"/>
      <c r="L319" s="39"/>
      <c r="M319" s="195" t="s">
        <v>1</v>
      </c>
      <c r="N319" s="196" t="s">
        <v>43</v>
      </c>
      <c r="O319" s="71"/>
      <c r="P319" s="197">
        <f>O319*H319</f>
        <v>0</v>
      </c>
      <c r="Q319" s="197">
        <v>0</v>
      </c>
      <c r="R319" s="197">
        <f>Q319*H319</f>
        <v>0</v>
      </c>
      <c r="S319" s="197">
        <v>0</v>
      </c>
      <c r="T319" s="198">
        <f>S319*H319</f>
        <v>0</v>
      </c>
      <c r="U319" s="34"/>
      <c r="V319" s="34"/>
      <c r="W319" s="34"/>
      <c r="X319" s="34"/>
      <c r="Y319" s="34"/>
      <c r="Z319" s="34"/>
      <c r="AA319" s="34"/>
      <c r="AB319" s="34"/>
      <c r="AC319" s="34"/>
      <c r="AD319" s="34"/>
      <c r="AE319" s="34"/>
      <c r="AR319" s="199" t="s">
        <v>169</v>
      </c>
      <c r="AT319" s="199" t="s">
        <v>165</v>
      </c>
      <c r="AU319" s="199" t="s">
        <v>88</v>
      </c>
      <c r="AY319" s="17" t="s">
        <v>163</v>
      </c>
      <c r="BE319" s="200">
        <f>IF(N319="základní",J319,0)</f>
        <v>0</v>
      </c>
      <c r="BF319" s="200">
        <f>IF(N319="snížená",J319,0)</f>
        <v>0</v>
      </c>
      <c r="BG319" s="200">
        <f>IF(N319="zákl. přenesená",J319,0)</f>
        <v>0</v>
      </c>
      <c r="BH319" s="200">
        <f>IF(N319="sníž. přenesená",J319,0)</f>
        <v>0</v>
      </c>
      <c r="BI319" s="200">
        <f>IF(N319="nulová",J319,0)</f>
        <v>0</v>
      </c>
      <c r="BJ319" s="17" t="s">
        <v>86</v>
      </c>
      <c r="BK319" s="200">
        <f>ROUND(I319*H319,2)</f>
        <v>0</v>
      </c>
      <c r="BL319" s="17" t="s">
        <v>169</v>
      </c>
      <c r="BM319" s="199" t="s">
        <v>1138</v>
      </c>
    </row>
    <row r="320" spans="1:65" s="2" customFormat="1" ht="16.5" customHeight="1">
      <c r="A320" s="34"/>
      <c r="B320" s="35"/>
      <c r="C320" s="187" t="s">
        <v>684</v>
      </c>
      <c r="D320" s="187" t="s">
        <v>165</v>
      </c>
      <c r="E320" s="188" t="s">
        <v>2435</v>
      </c>
      <c r="F320" s="189" t="s">
        <v>2436</v>
      </c>
      <c r="G320" s="190" t="s">
        <v>822</v>
      </c>
      <c r="H320" s="191">
        <v>14</v>
      </c>
      <c r="I320" s="192"/>
      <c r="J320" s="193">
        <f>ROUND(I320*H320,2)</f>
        <v>0</v>
      </c>
      <c r="K320" s="194"/>
      <c r="L320" s="39"/>
      <c r="M320" s="195" t="s">
        <v>1</v>
      </c>
      <c r="N320" s="196" t="s">
        <v>43</v>
      </c>
      <c r="O320" s="71"/>
      <c r="P320" s="197">
        <f>O320*H320</f>
        <v>0</v>
      </c>
      <c r="Q320" s="197">
        <v>0</v>
      </c>
      <c r="R320" s="197">
        <f>Q320*H320</f>
        <v>0</v>
      </c>
      <c r="S320" s="197">
        <v>0</v>
      </c>
      <c r="T320" s="198">
        <f>S320*H320</f>
        <v>0</v>
      </c>
      <c r="U320" s="34"/>
      <c r="V320" s="34"/>
      <c r="W320" s="34"/>
      <c r="X320" s="34"/>
      <c r="Y320" s="34"/>
      <c r="Z320" s="34"/>
      <c r="AA320" s="34"/>
      <c r="AB320" s="34"/>
      <c r="AC320" s="34"/>
      <c r="AD320" s="34"/>
      <c r="AE320" s="34"/>
      <c r="AR320" s="199" t="s">
        <v>169</v>
      </c>
      <c r="AT320" s="199" t="s">
        <v>165</v>
      </c>
      <c r="AU320" s="199" t="s">
        <v>88</v>
      </c>
      <c r="AY320" s="17" t="s">
        <v>163</v>
      </c>
      <c r="BE320" s="200">
        <f>IF(N320="základní",J320,0)</f>
        <v>0</v>
      </c>
      <c r="BF320" s="200">
        <f>IF(N320="snížená",J320,0)</f>
        <v>0</v>
      </c>
      <c r="BG320" s="200">
        <f>IF(N320="zákl. přenesená",J320,0)</f>
        <v>0</v>
      </c>
      <c r="BH320" s="200">
        <f>IF(N320="sníž. přenesená",J320,0)</f>
        <v>0</v>
      </c>
      <c r="BI320" s="200">
        <f>IF(N320="nulová",J320,0)</f>
        <v>0</v>
      </c>
      <c r="BJ320" s="17" t="s">
        <v>86</v>
      </c>
      <c r="BK320" s="200">
        <f>ROUND(I320*H320,2)</f>
        <v>0</v>
      </c>
      <c r="BL320" s="17" t="s">
        <v>169</v>
      </c>
      <c r="BM320" s="199" t="s">
        <v>1146</v>
      </c>
    </row>
    <row r="321" spans="1:65" s="2" customFormat="1" ht="21.75" customHeight="1">
      <c r="A321" s="34"/>
      <c r="B321" s="35"/>
      <c r="C321" s="187" t="s">
        <v>688</v>
      </c>
      <c r="D321" s="187" t="s">
        <v>165</v>
      </c>
      <c r="E321" s="188" t="s">
        <v>2437</v>
      </c>
      <c r="F321" s="189" t="s">
        <v>2438</v>
      </c>
      <c r="G321" s="190" t="s">
        <v>822</v>
      </c>
      <c r="H321" s="191">
        <v>2</v>
      </c>
      <c r="I321" s="192"/>
      <c r="J321" s="193">
        <f>ROUND(I321*H321,2)</f>
        <v>0</v>
      </c>
      <c r="K321" s="194"/>
      <c r="L321" s="39"/>
      <c r="M321" s="195" t="s">
        <v>1</v>
      </c>
      <c r="N321" s="196" t="s">
        <v>43</v>
      </c>
      <c r="O321" s="71"/>
      <c r="P321" s="197">
        <f>O321*H321</f>
        <v>0</v>
      </c>
      <c r="Q321" s="197">
        <v>0</v>
      </c>
      <c r="R321" s="197">
        <f>Q321*H321</f>
        <v>0</v>
      </c>
      <c r="S321" s="197">
        <v>0</v>
      </c>
      <c r="T321" s="198">
        <f>S321*H321</f>
        <v>0</v>
      </c>
      <c r="U321" s="34"/>
      <c r="V321" s="34"/>
      <c r="W321" s="34"/>
      <c r="X321" s="34"/>
      <c r="Y321" s="34"/>
      <c r="Z321" s="34"/>
      <c r="AA321" s="34"/>
      <c r="AB321" s="34"/>
      <c r="AC321" s="34"/>
      <c r="AD321" s="34"/>
      <c r="AE321" s="34"/>
      <c r="AR321" s="199" t="s">
        <v>169</v>
      </c>
      <c r="AT321" s="199" t="s">
        <v>165</v>
      </c>
      <c r="AU321" s="199" t="s">
        <v>88</v>
      </c>
      <c r="AY321" s="17" t="s">
        <v>163</v>
      </c>
      <c r="BE321" s="200">
        <f>IF(N321="základní",J321,0)</f>
        <v>0</v>
      </c>
      <c r="BF321" s="200">
        <f>IF(N321="snížená",J321,0)</f>
        <v>0</v>
      </c>
      <c r="BG321" s="200">
        <f>IF(N321="zákl. přenesená",J321,0)</f>
        <v>0</v>
      </c>
      <c r="BH321" s="200">
        <f>IF(N321="sníž. přenesená",J321,0)</f>
        <v>0</v>
      </c>
      <c r="BI321" s="200">
        <f>IF(N321="nulová",J321,0)</f>
        <v>0</v>
      </c>
      <c r="BJ321" s="17" t="s">
        <v>86</v>
      </c>
      <c r="BK321" s="200">
        <f>ROUND(I321*H321,2)</f>
        <v>0</v>
      </c>
      <c r="BL321" s="17" t="s">
        <v>169</v>
      </c>
      <c r="BM321" s="199" t="s">
        <v>1154</v>
      </c>
    </row>
    <row r="322" spans="1:65" s="12" customFormat="1" ht="22.9" customHeight="1">
      <c r="B322" s="171"/>
      <c r="C322" s="172"/>
      <c r="D322" s="173" t="s">
        <v>77</v>
      </c>
      <c r="E322" s="185" t="s">
        <v>2439</v>
      </c>
      <c r="F322" s="185" t="s">
        <v>2440</v>
      </c>
      <c r="G322" s="172"/>
      <c r="H322" s="172"/>
      <c r="I322" s="175"/>
      <c r="J322" s="186">
        <f>BK322</f>
        <v>0</v>
      </c>
      <c r="K322" s="172"/>
      <c r="L322" s="177"/>
      <c r="M322" s="178"/>
      <c r="N322" s="179"/>
      <c r="O322" s="179"/>
      <c r="P322" s="180">
        <f>SUM(P323:P324)</f>
        <v>0</v>
      </c>
      <c r="Q322" s="179"/>
      <c r="R322" s="180">
        <f>SUM(R323:R324)</f>
        <v>0</v>
      </c>
      <c r="S322" s="179"/>
      <c r="T322" s="181">
        <f>SUM(T323:T324)</f>
        <v>0</v>
      </c>
      <c r="AR322" s="182" t="s">
        <v>86</v>
      </c>
      <c r="AT322" s="183" t="s">
        <v>77</v>
      </c>
      <c r="AU322" s="183" t="s">
        <v>86</v>
      </c>
      <c r="AY322" s="182" t="s">
        <v>163</v>
      </c>
      <c r="BK322" s="184">
        <f>SUM(BK323:BK324)</f>
        <v>0</v>
      </c>
    </row>
    <row r="323" spans="1:65" s="2" customFormat="1" ht="16.5" customHeight="1">
      <c r="A323" s="34"/>
      <c r="B323" s="35"/>
      <c r="C323" s="187" t="s">
        <v>692</v>
      </c>
      <c r="D323" s="187" t="s">
        <v>165</v>
      </c>
      <c r="E323" s="188" t="s">
        <v>2441</v>
      </c>
      <c r="F323" s="189" t="s">
        <v>2442</v>
      </c>
      <c r="G323" s="190" t="s">
        <v>822</v>
      </c>
      <c r="H323" s="191">
        <v>45</v>
      </c>
      <c r="I323" s="192"/>
      <c r="J323" s="193">
        <f>ROUND(I323*H323,2)</f>
        <v>0</v>
      </c>
      <c r="K323" s="194"/>
      <c r="L323" s="39"/>
      <c r="M323" s="195" t="s">
        <v>1</v>
      </c>
      <c r="N323" s="196" t="s">
        <v>43</v>
      </c>
      <c r="O323" s="71"/>
      <c r="P323" s="197">
        <f>O323*H323</f>
        <v>0</v>
      </c>
      <c r="Q323" s="197">
        <v>0</v>
      </c>
      <c r="R323" s="197">
        <f>Q323*H323</f>
        <v>0</v>
      </c>
      <c r="S323" s="197">
        <v>0</v>
      </c>
      <c r="T323" s="198">
        <f>S323*H323</f>
        <v>0</v>
      </c>
      <c r="U323" s="34"/>
      <c r="V323" s="34"/>
      <c r="W323" s="34"/>
      <c r="X323" s="34"/>
      <c r="Y323" s="34"/>
      <c r="Z323" s="34"/>
      <c r="AA323" s="34"/>
      <c r="AB323" s="34"/>
      <c r="AC323" s="34"/>
      <c r="AD323" s="34"/>
      <c r="AE323" s="34"/>
      <c r="AR323" s="199" t="s">
        <v>169</v>
      </c>
      <c r="AT323" s="199" t="s">
        <v>165</v>
      </c>
      <c r="AU323" s="199" t="s">
        <v>88</v>
      </c>
      <c r="AY323" s="17" t="s">
        <v>163</v>
      </c>
      <c r="BE323" s="200">
        <f>IF(N323="základní",J323,0)</f>
        <v>0</v>
      </c>
      <c r="BF323" s="200">
        <f>IF(N323="snížená",J323,0)</f>
        <v>0</v>
      </c>
      <c r="BG323" s="200">
        <f>IF(N323="zákl. přenesená",J323,0)</f>
        <v>0</v>
      </c>
      <c r="BH323" s="200">
        <f>IF(N323="sníž. přenesená",J323,0)</f>
        <v>0</v>
      </c>
      <c r="BI323" s="200">
        <f>IF(N323="nulová",J323,0)</f>
        <v>0</v>
      </c>
      <c r="BJ323" s="17" t="s">
        <v>86</v>
      </c>
      <c r="BK323" s="200">
        <f>ROUND(I323*H323,2)</f>
        <v>0</v>
      </c>
      <c r="BL323" s="17" t="s">
        <v>169</v>
      </c>
      <c r="BM323" s="199" t="s">
        <v>1162</v>
      </c>
    </row>
    <row r="324" spans="1:65" s="2" customFormat="1" ht="16.5" customHeight="1">
      <c r="A324" s="34"/>
      <c r="B324" s="35"/>
      <c r="C324" s="187" t="s">
        <v>696</v>
      </c>
      <c r="D324" s="187" t="s">
        <v>165</v>
      </c>
      <c r="E324" s="188" t="s">
        <v>2443</v>
      </c>
      <c r="F324" s="189" t="s">
        <v>2444</v>
      </c>
      <c r="G324" s="190" t="s">
        <v>822</v>
      </c>
      <c r="H324" s="191">
        <v>14</v>
      </c>
      <c r="I324" s="192"/>
      <c r="J324" s="193">
        <f>ROUND(I324*H324,2)</f>
        <v>0</v>
      </c>
      <c r="K324" s="194"/>
      <c r="L324" s="39"/>
      <c r="M324" s="195" t="s">
        <v>1</v>
      </c>
      <c r="N324" s="196" t="s">
        <v>43</v>
      </c>
      <c r="O324" s="71"/>
      <c r="P324" s="197">
        <f>O324*H324</f>
        <v>0</v>
      </c>
      <c r="Q324" s="197">
        <v>0</v>
      </c>
      <c r="R324" s="197">
        <f>Q324*H324</f>
        <v>0</v>
      </c>
      <c r="S324" s="197">
        <v>0</v>
      </c>
      <c r="T324" s="198">
        <f>S324*H324</f>
        <v>0</v>
      </c>
      <c r="U324" s="34"/>
      <c r="V324" s="34"/>
      <c r="W324" s="34"/>
      <c r="X324" s="34"/>
      <c r="Y324" s="34"/>
      <c r="Z324" s="34"/>
      <c r="AA324" s="34"/>
      <c r="AB324" s="34"/>
      <c r="AC324" s="34"/>
      <c r="AD324" s="34"/>
      <c r="AE324" s="34"/>
      <c r="AR324" s="199" t="s">
        <v>169</v>
      </c>
      <c r="AT324" s="199" t="s">
        <v>165</v>
      </c>
      <c r="AU324" s="199" t="s">
        <v>88</v>
      </c>
      <c r="AY324" s="17" t="s">
        <v>163</v>
      </c>
      <c r="BE324" s="200">
        <f>IF(N324="základní",J324,0)</f>
        <v>0</v>
      </c>
      <c r="BF324" s="200">
        <f>IF(N324="snížená",J324,0)</f>
        <v>0</v>
      </c>
      <c r="BG324" s="200">
        <f>IF(N324="zákl. přenesená",J324,0)</f>
        <v>0</v>
      </c>
      <c r="BH324" s="200">
        <f>IF(N324="sníž. přenesená",J324,0)</f>
        <v>0</v>
      </c>
      <c r="BI324" s="200">
        <f>IF(N324="nulová",J324,0)</f>
        <v>0</v>
      </c>
      <c r="BJ324" s="17" t="s">
        <v>86</v>
      </c>
      <c r="BK324" s="200">
        <f>ROUND(I324*H324,2)</f>
        <v>0</v>
      </c>
      <c r="BL324" s="17" t="s">
        <v>169</v>
      </c>
      <c r="BM324" s="199" t="s">
        <v>1172</v>
      </c>
    </row>
    <row r="325" spans="1:65" s="12" customFormat="1" ht="22.9" customHeight="1">
      <c r="B325" s="171"/>
      <c r="C325" s="172"/>
      <c r="D325" s="173" t="s">
        <v>77</v>
      </c>
      <c r="E325" s="185" t="s">
        <v>2445</v>
      </c>
      <c r="F325" s="185" t="s">
        <v>2446</v>
      </c>
      <c r="G325" s="172"/>
      <c r="H325" s="172"/>
      <c r="I325" s="175"/>
      <c r="J325" s="186">
        <f>BK325</f>
        <v>0</v>
      </c>
      <c r="K325" s="172"/>
      <c r="L325" s="177"/>
      <c r="M325" s="178"/>
      <c r="N325" s="179"/>
      <c r="O325" s="179"/>
      <c r="P325" s="180">
        <f>P326</f>
        <v>0</v>
      </c>
      <c r="Q325" s="179"/>
      <c r="R325" s="180">
        <f>R326</f>
        <v>0</v>
      </c>
      <c r="S325" s="179"/>
      <c r="T325" s="181">
        <f>T326</f>
        <v>0</v>
      </c>
      <c r="AR325" s="182" t="s">
        <v>86</v>
      </c>
      <c r="AT325" s="183" t="s">
        <v>77</v>
      </c>
      <c r="AU325" s="183" t="s">
        <v>86</v>
      </c>
      <c r="AY325" s="182" t="s">
        <v>163</v>
      </c>
      <c r="BK325" s="184">
        <f>BK326</f>
        <v>0</v>
      </c>
    </row>
    <row r="326" spans="1:65" s="2" customFormat="1" ht="21.75" customHeight="1">
      <c r="A326" s="34"/>
      <c r="B326" s="35"/>
      <c r="C326" s="187" t="s">
        <v>700</v>
      </c>
      <c r="D326" s="187" t="s">
        <v>165</v>
      </c>
      <c r="E326" s="188" t="s">
        <v>2447</v>
      </c>
      <c r="F326" s="189" t="s">
        <v>2448</v>
      </c>
      <c r="G326" s="190" t="s">
        <v>822</v>
      </c>
      <c r="H326" s="191">
        <v>119</v>
      </c>
      <c r="I326" s="192"/>
      <c r="J326" s="193">
        <f>ROUND(I326*H326,2)</f>
        <v>0</v>
      </c>
      <c r="K326" s="194"/>
      <c r="L326" s="39"/>
      <c r="M326" s="195" t="s">
        <v>1</v>
      </c>
      <c r="N326" s="196" t="s">
        <v>43</v>
      </c>
      <c r="O326" s="71"/>
      <c r="P326" s="197">
        <f>O326*H326</f>
        <v>0</v>
      </c>
      <c r="Q326" s="197">
        <v>0</v>
      </c>
      <c r="R326" s="197">
        <f>Q326*H326</f>
        <v>0</v>
      </c>
      <c r="S326" s="197">
        <v>0</v>
      </c>
      <c r="T326" s="198">
        <f>S326*H326</f>
        <v>0</v>
      </c>
      <c r="U326" s="34"/>
      <c r="V326" s="34"/>
      <c r="W326" s="34"/>
      <c r="X326" s="34"/>
      <c r="Y326" s="34"/>
      <c r="Z326" s="34"/>
      <c r="AA326" s="34"/>
      <c r="AB326" s="34"/>
      <c r="AC326" s="34"/>
      <c r="AD326" s="34"/>
      <c r="AE326" s="34"/>
      <c r="AR326" s="199" t="s">
        <v>169</v>
      </c>
      <c r="AT326" s="199" t="s">
        <v>165</v>
      </c>
      <c r="AU326" s="199" t="s">
        <v>88</v>
      </c>
      <c r="AY326" s="17" t="s">
        <v>163</v>
      </c>
      <c r="BE326" s="200">
        <f>IF(N326="základní",J326,0)</f>
        <v>0</v>
      </c>
      <c r="BF326" s="200">
        <f>IF(N326="snížená",J326,0)</f>
        <v>0</v>
      </c>
      <c r="BG326" s="200">
        <f>IF(N326="zákl. přenesená",J326,0)</f>
        <v>0</v>
      </c>
      <c r="BH326" s="200">
        <f>IF(N326="sníž. přenesená",J326,0)</f>
        <v>0</v>
      </c>
      <c r="BI326" s="200">
        <f>IF(N326="nulová",J326,0)</f>
        <v>0</v>
      </c>
      <c r="BJ326" s="17" t="s">
        <v>86</v>
      </c>
      <c r="BK326" s="200">
        <f>ROUND(I326*H326,2)</f>
        <v>0</v>
      </c>
      <c r="BL326" s="17" t="s">
        <v>169</v>
      </c>
      <c r="BM326" s="199" t="s">
        <v>1182</v>
      </c>
    </row>
    <row r="327" spans="1:65" s="12" customFormat="1" ht="22.9" customHeight="1">
      <c r="B327" s="171"/>
      <c r="C327" s="172"/>
      <c r="D327" s="173" t="s">
        <v>77</v>
      </c>
      <c r="E327" s="185" t="s">
        <v>2449</v>
      </c>
      <c r="F327" s="185" t="s">
        <v>2450</v>
      </c>
      <c r="G327" s="172"/>
      <c r="H327" s="172"/>
      <c r="I327" s="175"/>
      <c r="J327" s="186">
        <f>BK327</f>
        <v>0</v>
      </c>
      <c r="K327" s="172"/>
      <c r="L327" s="177"/>
      <c r="M327" s="178"/>
      <c r="N327" s="179"/>
      <c r="O327" s="179"/>
      <c r="P327" s="180">
        <f>SUM(P328:P330)</f>
        <v>0</v>
      </c>
      <c r="Q327" s="179"/>
      <c r="R327" s="180">
        <f>SUM(R328:R330)</f>
        <v>0</v>
      </c>
      <c r="S327" s="179"/>
      <c r="T327" s="181">
        <f>SUM(T328:T330)</f>
        <v>0</v>
      </c>
      <c r="AR327" s="182" t="s">
        <v>86</v>
      </c>
      <c r="AT327" s="183" t="s">
        <v>77</v>
      </c>
      <c r="AU327" s="183" t="s">
        <v>86</v>
      </c>
      <c r="AY327" s="182" t="s">
        <v>163</v>
      </c>
      <c r="BK327" s="184">
        <f>SUM(BK328:BK330)</f>
        <v>0</v>
      </c>
    </row>
    <row r="328" spans="1:65" s="2" customFormat="1" ht="16.5" customHeight="1">
      <c r="A328" s="34"/>
      <c r="B328" s="35"/>
      <c r="C328" s="187" t="s">
        <v>704</v>
      </c>
      <c r="D328" s="187" t="s">
        <v>165</v>
      </c>
      <c r="E328" s="188" t="s">
        <v>2451</v>
      </c>
      <c r="F328" s="189" t="s">
        <v>2452</v>
      </c>
      <c r="G328" s="190" t="s">
        <v>822</v>
      </c>
      <c r="H328" s="191">
        <v>60</v>
      </c>
      <c r="I328" s="192"/>
      <c r="J328" s="193">
        <f>ROUND(I328*H328,2)</f>
        <v>0</v>
      </c>
      <c r="K328" s="194"/>
      <c r="L328" s="39"/>
      <c r="M328" s="195" t="s">
        <v>1</v>
      </c>
      <c r="N328" s="196" t="s">
        <v>43</v>
      </c>
      <c r="O328" s="71"/>
      <c r="P328" s="197">
        <f>O328*H328</f>
        <v>0</v>
      </c>
      <c r="Q328" s="197">
        <v>0</v>
      </c>
      <c r="R328" s="197">
        <f>Q328*H328</f>
        <v>0</v>
      </c>
      <c r="S328" s="197">
        <v>0</v>
      </c>
      <c r="T328" s="198">
        <f>S328*H328</f>
        <v>0</v>
      </c>
      <c r="U328" s="34"/>
      <c r="V328" s="34"/>
      <c r="W328" s="34"/>
      <c r="X328" s="34"/>
      <c r="Y328" s="34"/>
      <c r="Z328" s="34"/>
      <c r="AA328" s="34"/>
      <c r="AB328" s="34"/>
      <c r="AC328" s="34"/>
      <c r="AD328" s="34"/>
      <c r="AE328" s="34"/>
      <c r="AR328" s="199" t="s">
        <v>169</v>
      </c>
      <c r="AT328" s="199" t="s">
        <v>165</v>
      </c>
      <c r="AU328" s="199" t="s">
        <v>88</v>
      </c>
      <c r="AY328" s="17" t="s">
        <v>163</v>
      </c>
      <c r="BE328" s="200">
        <f>IF(N328="základní",J328,0)</f>
        <v>0</v>
      </c>
      <c r="BF328" s="200">
        <f>IF(N328="snížená",J328,0)</f>
        <v>0</v>
      </c>
      <c r="BG328" s="200">
        <f>IF(N328="zákl. přenesená",J328,0)</f>
        <v>0</v>
      </c>
      <c r="BH328" s="200">
        <f>IF(N328="sníž. přenesená",J328,0)</f>
        <v>0</v>
      </c>
      <c r="BI328" s="200">
        <f>IF(N328="nulová",J328,0)</f>
        <v>0</v>
      </c>
      <c r="BJ328" s="17" t="s">
        <v>86</v>
      </c>
      <c r="BK328" s="200">
        <f>ROUND(I328*H328,2)</f>
        <v>0</v>
      </c>
      <c r="BL328" s="17" t="s">
        <v>169</v>
      </c>
      <c r="BM328" s="199" t="s">
        <v>1191</v>
      </c>
    </row>
    <row r="329" spans="1:65" s="2" customFormat="1" ht="16.5" customHeight="1">
      <c r="A329" s="34"/>
      <c r="B329" s="35"/>
      <c r="C329" s="187" t="s">
        <v>708</v>
      </c>
      <c r="D329" s="187" t="s">
        <v>165</v>
      </c>
      <c r="E329" s="188" t="s">
        <v>2453</v>
      </c>
      <c r="F329" s="189" t="s">
        <v>2454</v>
      </c>
      <c r="G329" s="190" t="s">
        <v>822</v>
      </c>
      <c r="H329" s="191">
        <v>122</v>
      </c>
      <c r="I329" s="192"/>
      <c r="J329" s="193">
        <f>ROUND(I329*H329,2)</f>
        <v>0</v>
      </c>
      <c r="K329" s="194"/>
      <c r="L329" s="39"/>
      <c r="M329" s="195" t="s">
        <v>1</v>
      </c>
      <c r="N329" s="196" t="s">
        <v>43</v>
      </c>
      <c r="O329" s="71"/>
      <c r="P329" s="197">
        <f>O329*H329</f>
        <v>0</v>
      </c>
      <c r="Q329" s="197">
        <v>0</v>
      </c>
      <c r="R329" s="197">
        <f>Q329*H329</f>
        <v>0</v>
      </c>
      <c r="S329" s="197">
        <v>0</v>
      </c>
      <c r="T329" s="198">
        <f>S329*H329</f>
        <v>0</v>
      </c>
      <c r="U329" s="34"/>
      <c r="V329" s="34"/>
      <c r="W329" s="34"/>
      <c r="X329" s="34"/>
      <c r="Y329" s="34"/>
      <c r="Z329" s="34"/>
      <c r="AA329" s="34"/>
      <c r="AB329" s="34"/>
      <c r="AC329" s="34"/>
      <c r="AD329" s="34"/>
      <c r="AE329" s="34"/>
      <c r="AR329" s="199" t="s">
        <v>169</v>
      </c>
      <c r="AT329" s="199" t="s">
        <v>165</v>
      </c>
      <c r="AU329" s="199" t="s">
        <v>88</v>
      </c>
      <c r="AY329" s="17" t="s">
        <v>163</v>
      </c>
      <c r="BE329" s="200">
        <f>IF(N329="základní",J329,0)</f>
        <v>0</v>
      </c>
      <c r="BF329" s="200">
        <f>IF(N329="snížená",J329,0)</f>
        <v>0</v>
      </c>
      <c r="BG329" s="200">
        <f>IF(N329="zákl. přenesená",J329,0)</f>
        <v>0</v>
      </c>
      <c r="BH329" s="200">
        <f>IF(N329="sníž. přenesená",J329,0)</f>
        <v>0</v>
      </c>
      <c r="BI329" s="200">
        <f>IF(N329="nulová",J329,0)</f>
        <v>0</v>
      </c>
      <c r="BJ329" s="17" t="s">
        <v>86</v>
      </c>
      <c r="BK329" s="200">
        <f>ROUND(I329*H329,2)</f>
        <v>0</v>
      </c>
      <c r="BL329" s="17" t="s">
        <v>169</v>
      </c>
      <c r="BM329" s="199" t="s">
        <v>1199</v>
      </c>
    </row>
    <row r="330" spans="1:65" s="2" customFormat="1" ht="21.75" customHeight="1">
      <c r="A330" s="34"/>
      <c r="B330" s="35"/>
      <c r="C330" s="187" t="s">
        <v>713</v>
      </c>
      <c r="D330" s="187" t="s">
        <v>165</v>
      </c>
      <c r="E330" s="188" t="s">
        <v>2455</v>
      </c>
      <c r="F330" s="189" t="s">
        <v>2456</v>
      </c>
      <c r="G330" s="190" t="s">
        <v>822</v>
      </c>
      <c r="H330" s="191">
        <v>67</v>
      </c>
      <c r="I330" s="192"/>
      <c r="J330" s="193">
        <f>ROUND(I330*H330,2)</f>
        <v>0</v>
      </c>
      <c r="K330" s="194"/>
      <c r="L330" s="39"/>
      <c r="M330" s="195" t="s">
        <v>1</v>
      </c>
      <c r="N330" s="196" t="s">
        <v>43</v>
      </c>
      <c r="O330" s="71"/>
      <c r="P330" s="197">
        <f>O330*H330</f>
        <v>0</v>
      </c>
      <c r="Q330" s="197">
        <v>0</v>
      </c>
      <c r="R330" s="197">
        <f>Q330*H330</f>
        <v>0</v>
      </c>
      <c r="S330" s="197">
        <v>0</v>
      </c>
      <c r="T330" s="198">
        <f>S330*H330</f>
        <v>0</v>
      </c>
      <c r="U330" s="34"/>
      <c r="V330" s="34"/>
      <c r="W330" s="34"/>
      <c r="X330" s="34"/>
      <c r="Y330" s="34"/>
      <c r="Z330" s="34"/>
      <c r="AA330" s="34"/>
      <c r="AB330" s="34"/>
      <c r="AC330" s="34"/>
      <c r="AD330" s="34"/>
      <c r="AE330" s="34"/>
      <c r="AR330" s="199" t="s">
        <v>169</v>
      </c>
      <c r="AT330" s="199" t="s">
        <v>165</v>
      </c>
      <c r="AU330" s="199" t="s">
        <v>88</v>
      </c>
      <c r="AY330" s="17" t="s">
        <v>163</v>
      </c>
      <c r="BE330" s="200">
        <f>IF(N330="základní",J330,0)</f>
        <v>0</v>
      </c>
      <c r="BF330" s="200">
        <f>IF(N330="snížená",J330,0)</f>
        <v>0</v>
      </c>
      <c r="BG330" s="200">
        <f>IF(N330="zákl. přenesená",J330,0)</f>
        <v>0</v>
      </c>
      <c r="BH330" s="200">
        <f>IF(N330="sníž. přenesená",J330,0)</f>
        <v>0</v>
      </c>
      <c r="BI330" s="200">
        <f>IF(N330="nulová",J330,0)</f>
        <v>0</v>
      </c>
      <c r="BJ330" s="17" t="s">
        <v>86</v>
      </c>
      <c r="BK330" s="200">
        <f>ROUND(I330*H330,2)</f>
        <v>0</v>
      </c>
      <c r="BL330" s="17" t="s">
        <v>169</v>
      </c>
      <c r="BM330" s="199" t="s">
        <v>1208</v>
      </c>
    </row>
    <row r="331" spans="1:65" s="12" customFormat="1" ht="22.9" customHeight="1">
      <c r="B331" s="171"/>
      <c r="C331" s="172"/>
      <c r="D331" s="173" t="s">
        <v>77</v>
      </c>
      <c r="E331" s="185" t="s">
        <v>2457</v>
      </c>
      <c r="F331" s="185" t="s">
        <v>2458</v>
      </c>
      <c r="G331" s="172"/>
      <c r="H331" s="172"/>
      <c r="I331" s="175"/>
      <c r="J331" s="186">
        <f>BK331</f>
        <v>0</v>
      </c>
      <c r="K331" s="172"/>
      <c r="L331" s="177"/>
      <c r="M331" s="178"/>
      <c r="N331" s="179"/>
      <c r="O331" s="179"/>
      <c r="P331" s="180">
        <f>SUM(P332:P333)</f>
        <v>0</v>
      </c>
      <c r="Q331" s="179"/>
      <c r="R331" s="180">
        <f>SUM(R332:R333)</f>
        <v>0</v>
      </c>
      <c r="S331" s="179"/>
      <c r="T331" s="181">
        <f>SUM(T332:T333)</f>
        <v>0</v>
      </c>
      <c r="AR331" s="182" t="s">
        <v>86</v>
      </c>
      <c r="AT331" s="183" t="s">
        <v>77</v>
      </c>
      <c r="AU331" s="183" t="s">
        <v>86</v>
      </c>
      <c r="AY331" s="182" t="s">
        <v>163</v>
      </c>
      <c r="BK331" s="184">
        <f>SUM(BK332:BK333)</f>
        <v>0</v>
      </c>
    </row>
    <row r="332" spans="1:65" s="2" customFormat="1" ht="16.5" customHeight="1">
      <c r="A332" s="34"/>
      <c r="B332" s="35"/>
      <c r="C332" s="187" t="s">
        <v>717</v>
      </c>
      <c r="D332" s="187" t="s">
        <v>165</v>
      </c>
      <c r="E332" s="188" t="s">
        <v>2459</v>
      </c>
      <c r="F332" s="189" t="s">
        <v>2460</v>
      </c>
      <c r="G332" s="190" t="s">
        <v>822</v>
      </c>
      <c r="H332" s="191">
        <v>7</v>
      </c>
      <c r="I332" s="192"/>
      <c r="J332" s="193">
        <f>ROUND(I332*H332,2)</f>
        <v>0</v>
      </c>
      <c r="K332" s="194"/>
      <c r="L332" s="39"/>
      <c r="M332" s="195" t="s">
        <v>1</v>
      </c>
      <c r="N332" s="196" t="s">
        <v>43</v>
      </c>
      <c r="O332" s="71"/>
      <c r="P332" s="197">
        <f>O332*H332</f>
        <v>0</v>
      </c>
      <c r="Q332" s="197">
        <v>0</v>
      </c>
      <c r="R332" s="197">
        <f>Q332*H332</f>
        <v>0</v>
      </c>
      <c r="S332" s="197">
        <v>0</v>
      </c>
      <c r="T332" s="198">
        <f>S332*H332</f>
        <v>0</v>
      </c>
      <c r="U332" s="34"/>
      <c r="V332" s="34"/>
      <c r="W332" s="34"/>
      <c r="X332" s="34"/>
      <c r="Y332" s="34"/>
      <c r="Z332" s="34"/>
      <c r="AA332" s="34"/>
      <c r="AB332" s="34"/>
      <c r="AC332" s="34"/>
      <c r="AD332" s="34"/>
      <c r="AE332" s="34"/>
      <c r="AR332" s="199" t="s">
        <v>169</v>
      </c>
      <c r="AT332" s="199" t="s">
        <v>165</v>
      </c>
      <c r="AU332" s="199" t="s">
        <v>88</v>
      </c>
      <c r="AY332" s="17" t="s">
        <v>163</v>
      </c>
      <c r="BE332" s="200">
        <f>IF(N332="základní",J332,0)</f>
        <v>0</v>
      </c>
      <c r="BF332" s="200">
        <f>IF(N332="snížená",J332,0)</f>
        <v>0</v>
      </c>
      <c r="BG332" s="200">
        <f>IF(N332="zákl. přenesená",J332,0)</f>
        <v>0</v>
      </c>
      <c r="BH332" s="200">
        <f>IF(N332="sníž. přenesená",J332,0)</f>
        <v>0</v>
      </c>
      <c r="BI332" s="200">
        <f>IF(N332="nulová",J332,0)</f>
        <v>0</v>
      </c>
      <c r="BJ332" s="17" t="s">
        <v>86</v>
      </c>
      <c r="BK332" s="200">
        <f>ROUND(I332*H332,2)</f>
        <v>0</v>
      </c>
      <c r="BL332" s="17" t="s">
        <v>169</v>
      </c>
      <c r="BM332" s="199" t="s">
        <v>1219</v>
      </c>
    </row>
    <row r="333" spans="1:65" s="2" customFormat="1" ht="16.5" customHeight="1">
      <c r="A333" s="34"/>
      <c r="B333" s="35"/>
      <c r="C333" s="187" t="s">
        <v>721</v>
      </c>
      <c r="D333" s="187" t="s">
        <v>165</v>
      </c>
      <c r="E333" s="188" t="s">
        <v>2461</v>
      </c>
      <c r="F333" s="189" t="s">
        <v>2462</v>
      </c>
      <c r="G333" s="190" t="s">
        <v>822</v>
      </c>
      <c r="H333" s="191">
        <v>2</v>
      </c>
      <c r="I333" s="192"/>
      <c r="J333" s="193">
        <f>ROUND(I333*H333,2)</f>
        <v>0</v>
      </c>
      <c r="K333" s="194"/>
      <c r="L333" s="39"/>
      <c r="M333" s="195" t="s">
        <v>1</v>
      </c>
      <c r="N333" s="196" t="s">
        <v>43</v>
      </c>
      <c r="O333" s="71"/>
      <c r="P333" s="197">
        <f>O333*H333</f>
        <v>0</v>
      </c>
      <c r="Q333" s="197">
        <v>0</v>
      </c>
      <c r="R333" s="197">
        <f>Q333*H333</f>
        <v>0</v>
      </c>
      <c r="S333" s="197">
        <v>0</v>
      </c>
      <c r="T333" s="198">
        <f>S333*H333</f>
        <v>0</v>
      </c>
      <c r="U333" s="34"/>
      <c r="V333" s="34"/>
      <c r="W333" s="34"/>
      <c r="X333" s="34"/>
      <c r="Y333" s="34"/>
      <c r="Z333" s="34"/>
      <c r="AA333" s="34"/>
      <c r="AB333" s="34"/>
      <c r="AC333" s="34"/>
      <c r="AD333" s="34"/>
      <c r="AE333" s="34"/>
      <c r="AR333" s="199" t="s">
        <v>169</v>
      </c>
      <c r="AT333" s="199" t="s">
        <v>165</v>
      </c>
      <c r="AU333" s="199" t="s">
        <v>88</v>
      </c>
      <c r="AY333" s="17" t="s">
        <v>163</v>
      </c>
      <c r="BE333" s="200">
        <f>IF(N333="základní",J333,0)</f>
        <v>0</v>
      </c>
      <c r="BF333" s="200">
        <f>IF(N333="snížená",J333,0)</f>
        <v>0</v>
      </c>
      <c r="BG333" s="200">
        <f>IF(N333="zákl. přenesená",J333,0)</f>
        <v>0</v>
      </c>
      <c r="BH333" s="200">
        <f>IF(N333="sníž. přenesená",J333,0)</f>
        <v>0</v>
      </c>
      <c r="BI333" s="200">
        <f>IF(N333="nulová",J333,0)</f>
        <v>0</v>
      </c>
      <c r="BJ333" s="17" t="s">
        <v>86</v>
      </c>
      <c r="BK333" s="200">
        <f>ROUND(I333*H333,2)</f>
        <v>0</v>
      </c>
      <c r="BL333" s="17" t="s">
        <v>169</v>
      </c>
      <c r="BM333" s="199" t="s">
        <v>1226</v>
      </c>
    </row>
    <row r="334" spans="1:65" s="12" customFormat="1" ht="22.9" customHeight="1">
      <c r="B334" s="171"/>
      <c r="C334" s="172"/>
      <c r="D334" s="173" t="s">
        <v>77</v>
      </c>
      <c r="E334" s="185" t="s">
        <v>2463</v>
      </c>
      <c r="F334" s="185" t="s">
        <v>2464</v>
      </c>
      <c r="G334" s="172"/>
      <c r="H334" s="172"/>
      <c r="I334" s="175"/>
      <c r="J334" s="186">
        <f>BK334</f>
        <v>0</v>
      </c>
      <c r="K334" s="172"/>
      <c r="L334" s="177"/>
      <c r="M334" s="178"/>
      <c r="N334" s="179"/>
      <c r="O334" s="179"/>
      <c r="P334" s="180">
        <f>P335</f>
        <v>0</v>
      </c>
      <c r="Q334" s="179"/>
      <c r="R334" s="180">
        <f>R335</f>
        <v>0</v>
      </c>
      <c r="S334" s="179"/>
      <c r="T334" s="181">
        <f>T335</f>
        <v>0</v>
      </c>
      <c r="AR334" s="182" t="s">
        <v>86</v>
      </c>
      <c r="AT334" s="183" t="s">
        <v>77</v>
      </c>
      <c r="AU334" s="183" t="s">
        <v>86</v>
      </c>
      <c r="AY334" s="182" t="s">
        <v>163</v>
      </c>
      <c r="BK334" s="184">
        <f>BK335</f>
        <v>0</v>
      </c>
    </row>
    <row r="335" spans="1:65" s="2" customFormat="1" ht="21.75" customHeight="1">
      <c r="A335" s="34"/>
      <c r="B335" s="35"/>
      <c r="C335" s="187" t="s">
        <v>725</v>
      </c>
      <c r="D335" s="187" t="s">
        <v>165</v>
      </c>
      <c r="E335" s="188" t="s">
        <v>2465</v>
      </c>
      <c r="F335" s="189" t="s">
        <v>2466</v>
      </c>
      <c r="G335" s="190" t="s">
        <v>822</v>
      </c>
      <c r="H335" s="191">
        <v>8</v>
      </c>
      <c r="I335" s="192"/>
      <c r="J335" s="193">
        <f>ROUND(I335*H335,2)</f>
        <v>0</v>
      </c>
      <c r="K335" s="194"/>
      <c r="L335" s="39"/>
      <c r="M335" s="195" t="s">
        <v>1</v>
      </c>
      <c r="N335" s="196" t="s">
        <v>43</v>
      </c>
      <c r="O335" s="71"/>
      <c r="P335" s="197">
        <f>O335*H335</f>
        <v>0</v>
      </c>
      <c r="Q335" s="197">
        <v>0</v>
      </c>
      <c r="R335" s="197">
        <f>Q335*H335</f>
        <v>0</v>
      </c>
      <c r="S335" s="197">
        <v>0</v>
      </c>
      <c r="T335" s="198">
        <f>S335*H335</f>
        <v>0</v>
      </c>
      <c r="U335" s="34"/>
      <c r="V335" s="34"/>
      <c r="W335" s="34"/>
      <c r="X335" s="34"/>
      <c r="Y335" s="34"/>
      <c r="Z335" s="34"/>
      <c r="AA335" s="34"/>
      <c r="AB335" s="34"/>
      <c r="AC335" s="34"/>
      <c r="AD335" s="34"/>
      <c r="AE335" s="34"/>
      <c r="AR335" s="199" t="s">
        <v>169</v>
      </c>
      <c r="AT335" s="199" t="s">
        <v>165</v>
      </c>
      <c r="AU335" s="199" t="s">
        <v>88</v>
      </c>
      <c r="AY335" s="17" t="s">
        <v>163</v>
      </c>
      <c r="BE335" s="200">
        <f>IF(N335="základní",J335,0)</f>
        <v>0</v>
      </c>
      <c r="BF335" s="200">
        <f>IF(N335="snížená",J335,0)</f>
        <v>0</v>
      </c>
      <c r="BG335" s="200">
        <f>IF(N335="zákl. přenesená",J335,0)</f>
        <v>0</v>
      </c>
      <c r="BH335" s="200">
        <f>IF(N335="sníž. přenesená",J335,0)</f>
        <v>0</v>
      </c>
      <c r="BI335" s="200">
        <f>IF(N335="nulová",J335,0)</f>
        <v>0</v>
      </c>
      <c r="BJ335" s="17" t="s">
        <v>86</v>
      </c>
      <c r="BK335" s="200">
        <f>ROUND(I335*H335,2)</f>
        <v>0</v>
      </c>
      <c r="BL335" s="17" t="s">
        <v>169</v>
      </c>
      <c r="BM335" s="199" t="s">
        <v>1235</v>
      </c>
    </row>
    <row r="336" spans="1:65" s="12" customFormat="1" ht="22.9" customHeight="1">
      <c r="B336" s="171"/>
      <c r="C336" s="172"/>
      <c r="D336" s="173" t="s">
        <v>77</v>
      </c>
      <c r="E336" s="185" t="s">
        <v>2467</v>
      </c>
      <c r="F336" s="185" t="s">
        <v>2468</v>
      </c>
      <c r="G336" s="172"/>
      <c r="H336" s="172"/>
      <c r="I336" s="175"/>
      <c r="J336" s="186">
        <f>BK336</f>
        <v>0</v>
      </c>
      <c r="K336" s="172"/>
      <c r="L336" s="177"/>
      <c r="M336" s="178"/>
      <c r="N336" s="179"/>
      <c r="O336" s="179"/>
      <c r="P336" s="180">
        <f>SUM(P337:P338)</f>
        <v>0</v>
      </c>
      <c r="Q336" s="179"/>
      <c r="R336" s="180">
        <f>SUM(R337:R338)</f>
        <v>0</v>
      </c>
      <c r="S336" s="179"/>
      <c r="T336" s="181">
        <f>SUM(T337:T338)</f>
        <v>0</v>
      </c>
      <c r="AR336" s="182" t="s">
        <v>86</v>
      </c>
      <c r="AT336" s="183" t="s">
        <v>77</v>
      </c>
      <c r="AU336" s="183" t="s">
        <v>86</v>
      </c>
      <c r="AY336" s="182" t="s">
        <v>163</v>
      </c>
      <c r="BK336" s="184">
        <f>SUM(BK337:BK338)</f>
        <v>0</v>
      </c>
    </row>
    <row r="337" spans="1:65" s="2" customFormat="1" ht="24.2" customHeight="1">
      <c r="A337" s="34"/>
      <c r="B337" s="35"/>
      <c r="C337" s="187" t="s">
        <v>729</v>
      </c>
      <c r="D337" s="187" t="s">
        <v>165</v>
      </c>
      <c r="E337" s="188" t="s">
        <v>2469</v>
      </c>
      <c r="F337" s="189" t="s">
        <v>2470</v>
      </c>
      <c r="G337" s="190" t="s">
        <v>822</v>
      </c>
      <c r="H337" s="191">
        <v>10</v>
      </c>
      <c r="I337" s="192"/>
      <c r="J337" s="193">
        <f>ROUND(I337*H337,2)</f>
        <v>0</v>
      </c>
      <c r="K337" s="194"/>
      <c r="L337" s="39"/>
      <c r="M337" s="195" t="s">
        <v>1</v>
      </c>
      <c r="N337" s="196" t="s">
        <v>43</v>
      </c>
      <c r="O337" s="71"/>
      <c r="P337" s="197">
        <f>O337*H337</f>
        <v>0</v>
      </c>
      <c r="Q337" s="197">
        <v>0</v>
      </c>
      <c r="R337" s="197">
        <f>Q337*H337</f>
        <v>0</v>
      </c>
      <c r="S337" s="197">
        <v>0</v>
      </c>
      <c r="T337" s="198">
        <f>S337*H337</f>
        <v>0</v>
      </c>
      <c r="U337" s="34"/>
      <c r="V337" s="34"/>
      <c r="W337" s="34"/>
      <c r="X337" s="34"/>
      <c r="Y337" s="34"/>
      <c r="Z337" s="34"/>
      <c r="AA337" s="34"/>
      <c r="AB337" s="34"/>
      <c r="AC337" s="34"/>
      <c r="AD337" s="34"/>
      <c r="AE337" s="34"/>
      <c r="AR337" s="199" t="s">
        <v>169</v>
      </c>
      <c r="AT337" s="199" t="s">
        <v>165</v>
      </c>
      <c r="AU337" s="199" t="s">
        <v>88</v>
      </c>
      <c r="AY337" s="17" t="s">
        <v>163</v>
      </c>
      <c r="BE337" s="200">
        <f>IF(N337="základní",J337,0)</f>
        <v>0</v>
      </c>
      <c r="BF337" s="200">
        <f>IF(N337="snížená",J337,0)</f>
        <v>0</v>
      </c>
      <c r="BG337" s="200">
        <f>IF(N337="zákl. přenesená",J337,0)</f>
        <v>0</v>
      </c>
      <c r="BH337" s="200">
        <f>IF(N337="sníž. přenesená",J337,0)</f>
        <v>0</v>
      </c>
      <c r="BI337" s="200">
        <f>IF(N337="nulová",J337,0)</f>
        <v>0</v>
      </c>
      <c r="BJ337" s="17" t="s">
        <v>86</v>
      </c>
      <c r="BK337" s="200">
        <f>ROUND(I337*H337,2)</f>
        <v>0</v>
      </c>
      <c r="BL337" s="17" t="s">
        <v>169</v>
      </c>
      <c r="BM337" s="199" t="s">
        <v>1243</v>
      </c>
    </row>
    <row r="338" spans="1:65" s="2" customFormat="1" ht="24.2" customHeight="1">
      <c r="A338" s="34"/>
      <c r="B338" s="35"/>
      <c r="C338" s="187" t="s">
        <v>733</v>
      </c>
      <c r="D338" s="187" t="s">
        <v>165</v>
      </c>
      <c r="E338" s="188" t="s">
        <v>2471</v>
      </c>
      <c r="F338" s="189" t="s">
        <v>2472</v>
      </c>
      <c r="G338" s="190" t="s">
        <v>822</v>
      </c>
      <c r="H338" s="191">
        <v>6</v>
      </c>
      <c r="I338" s="192"/>
      <c r="J338" s="193">
        <f>ROUND(I338*H338,2)</f>
        <v>0</v>
      </c>
      <c r="K338" s="194"/>
      <c r="L338" s="39"/>
      <c r="M338" s="195" t="s">
        <v>1</v>
      </c>
      <c r="N338" s="196" t="s">
        <v>43</v>
      </c>
      <c r="O338" s="71"/>
      <c r="P338" s="197">
        <f>O338*H338</f>
        <v>0</v>
      </c>
      <c r="Q338" s="197">
        <v>0</v>
      </c>
      <c r="R338" s="197">
        <f>Q338*H338</f>
        <v>0</v>
      </c>
      <c r="S338" s="197">
        <v>0</v>
      </c>
      <c r="T338" s="198">
        <f>S338*H338</f>
        <v>0</v>
      </c>
      <c r="U338" s="34"/>
      <c r="V338" s="34"/>
      <c r="W338" s="34"/>
      <c r="X338" s="34"/>
      <c r="Y338" s="34"/>
      <c r="Z338" s="34"/>
      <c r="AA338" s="34"/>
      <c r="AB338" s="34"/>
      <c r="AC338" s="34"/>
      <c r="AD338" s="34"/>
      <c r="AE338" s="34"/>
      <c r="AR338" s="199" t="s">
        <v>169</v>
      </c>
      <c r="AT338" s="199" t="s">
        <v>165</v>
      </c>
      <c r="AU338" s="199" t="s">
        <v>88</v>
      </c>
      <c r="AY338" s="17" t="s">
        <v>163</v>
      </c>
      <c r="BE338" s="200">
        <f>IF(N338="základní",J338,0)</f>
        <v>0</v>
      </c>
      <c r="BF338" s="200">
        <f>IF(N338="snížená",J338,0)</f>
        <v>0</v>
      </c>
      <c r="BG338" s="200">
        <f>IF(N338="zákl. přenesená",J338,0)</f>
        <v>0</v>
      </c>
      <c r="BH338" s="200">
        <f>IF(N338="sníž. přenesená",J338,0)</f>
        <v>0</v>
      </c>
      <c r="BI338" s="200">
        <f>IF(N338="nulová",J338,0)</f>
        <v>0</v>
      </c>
      <c r="BJ338" s="17" t="s">
        <v>86</v>
      </c>
      <c r="BK338" s="200">
        <f>ROUND(I338*H338,2)</f>
        <v>0</v>
      </c>
      <c r="BL338" s="17" t="s">
        <v>169</v>
      </c>
      <c r="BM338" s="199" t="s">
        <v>1253</v>
      </c>
    </row>
    <row r="339" spans="1:65" s="12" customFormat="1" ht="22.9" customHeight="1">
      <c r="B339" s="171"/>
      <c r="C339" s="172"/>
      <c r="D339" s="173" t="s">
        <v>77</v>
      </c>
      <c r="E339" s="185" t="s">
        <v>2473</v>
      </c>
      <c r="F339" s="185" t="s">
        <v>2474</v>
      </c>
      <c r="G339" s="172"/>
      <c r="H339" s="172"/>
      <c r="I339" s="175"/>
      <c r="J339" s="186">
        <f>BK339</f>
        <v>0</v>
      </c>
      <c r="K339" s="172"/>
      <c r="L339" s="177"/>
      <c r="M339" s="178"/>
      <c r="N339" s="179"/>
      <c r="O339" s="179"/>
      <c r="P339" s="180">
        <f>P340</f>
        <v>0</v>
      </c>
      <c r="Q339" s="179"/>
      <c r="R339" s="180">
        <f>R340</f>
        <v>0</v>
      </c>
      <c r="S339" s="179"/>
      <c r="T339" s="181">
        <f>T340</f>
        <v>0</v>
      </c>
      <c r="AR339" s="182" t="s">
        <v>86</v>
      </c>
      <c r="AT339" s="183" t="s">
        <v>77</v>
      </c>
      <c r="AU339" s="183" t="s">
        <v>86</v>
      </c>
      <c r="AY339" s="182" t="s">
        <v>163</v>
      </c>
      <c r="BK339" s="184">
        <f>BK340</f>
        <v>0</v>
      </c>
    </row>
    <row r="340" spans="1:65" s="2" customFormat="1" ht="16.5" customHeight="1">
      <c r="A340" s="34"/>
      <c r="B340" s="35"/>
      <c r="C340" s="187" t="s">
        <v>737</v>
      </c>
      <c r="D340" s="187" t="s">
        <v>165</v>
      </c>
      <c r="E340" s="188" t="s">
        <v>2475</v>
      </c>
      <c r="F340" s="189" t="s">
        <v>2476</v>
      </c>
      <c r="G340" s="190" t="s">
        <v>822</v>
      </c>
      <c r="H340" s="191">
        <v>927</v>
      </c>
      <c r="I340" s="192"/>
      <c r="J340" s="193">
        <f>ROUND(I340*H340,2)</f>
        <v>0</v>
      </c>
      <c r="K340" s="194"/>
      <c r="L340" s="39"/>
      <c r="M340" s="195" t="s">
        <v>1</v>
      </c>
      <c r="N340" s="196" t="s">
        <v>43</v>
      </c>
      <c r="O340" s="71"/>
      <c r="P340" s="197">
        <f>O340*H340</f>
        <v>0</v>
      </c>
      <c r="Q340" s="197">
        <v>0</v>
      </c>
      <c r="R340" s="197">
        <f>Q340*H340</f>
        <v>0</v>
      </c>
      <c r="S340" s="197">
        <v>0</v>
      </c>
      <c r="T340" s="198">
        <f>S340*H340</f>
        <v>0</v>
      </c>
      <c r="U340" s="34"/>
      <c r="V340" s="34"/>
      <c r="W340" s="34"/>
      <c r="X340" s="34"/>
      <c r="Y340" s="34"/>
      <c r="Z340" s="34"/>
      <c r="AA340" s="34"/>
      <c r="AB340" s="34"/>
      <c r="AC340" s="34"/>
      <c r="AD340" s="34"/>
      <c r="AE340" s="34"/>
      <c r="AR340" s="199" t="s">
        <v>169</v>
      </c>
      <c r="AT340" s="199" t="s">
        <v>165</v>
      </c>
      <c r="AU340" s="199" t="s">
        <v>88</v>
      </c>
      <c r="AY340" s="17" t="s">
        <v>163</v>
      </c>
      <c r="BE340" s="200">
        <f>IF(N340="základní",J340,0)</f>
        <v>0</v>
      </c>
      <c r="BF340" s="200">
        <f>IF(N340="snížená",J340,0)</f>
        <v>0</v>
      </c>
      <c r="BG340" s="200">
        <f>IF(N340="zákl. přenesená",J340,0)</f>
        <v>0</v>
      </c>
      <c r="BH340" s="200">
        <f>IF(N340="sníž. přenesená",J340,0)</f>
        <v>0</v>
      </c>
      <c r="BI340" s="200">
        <f>IF(N340="nulová",J340,0)</f>
        <v>0</v>
      </c>
      <c r="BJ340" s="17" t="s">
        <v>86</v>
      </c>
      <c r="BK340" s="200">
        <f>ROUND(I340*H340,2)</f>
        <v>0</v>
      </c>
      <c r="BL340" s="17" t="s">
        <v>169</v>
      </c>
      <c r="BM340" s="199" t="s">
        <v>1262</v>
      </c>
    </row>
    <row r="341" spans="1:65" s="12" customFormat="1" ht="22.9" customHeight="1">
      <c r="B341" s="171"/>
      <c r="C341" s="172"/>
      <c r="D341" s="173" t="s">
        <v>77</v>
      </c>
      <c r="E341" s="185" t="s">
        <v>2477</v>
      </c>
      <c r="F341" s="185" t="s">
        <v>2478</v>
      </c>
      <c r="G341" s="172"/>
      <c r="H341" s="172"/>
      <c r="I341" s="175"/>
      <c r="J341" s="186">
        <f>BK341</f>
        <v>0</v>
      </c>
      <c r="K341" s="172"/>
      <c r="L341" s="177"/>
      <c r="M341" s="178"/>
      <c r="N341" s="179"/>
      <c r="O341" s="179"/>
      <c r="P341" s="180">
        <f>SUM(P342:P343)</f>
        <v>0</v>
      </c>
      <c r="Q341" s="179"/>
      <c r="R341" s="180">
        <f>SUM(R342:R343)</f>
        <v>0</v>
      </c>
      <c r="S341" s="179"/>
      <c r="T341" s="181">
        <f>SUM(T342:T343)</f>
        <v>0</v>
      </c>
      <c r="AR341" s="182" t="s">
        <v>86</v>
      </c>
      <c r="AT341" s="183" t="s">
        <v>77</v>
      </c>
      <c r="AU341" s="183" t="s">
        <v>86</v>
      </c>
      <c r="AY341" s="182" t="s">
        <v>163</v>
      </c>
      <c r="BK341" s="184">
        <f>SUM(BK342:BK343)</f>
        <v>0</v>
      </c>
    </row>
    <row r="342" spans="1:65" s="2" customFormat="1" ht="16.5" customHeight="1">
      <c r="A342" s="34"/>
      <c r="B342" s="35"/>
      <c r="C342" s="187" t="s">
        <v>741</v>
      </c>
      <c r="D342" s="187" t="s">
        <v>165</v>
      </c>
      <c r="E342" s="188" t="s">
        <v>2479</v>
      </c>
      <c r="F342" s="189" t="s">
        <v>2480</v>
      </c>
      <c r="G342" s="190" t="s">
        <v>827</v>
      </c>
      <c r="H342" s="191">
        <v>32</v>
      </c>
      <c r="I342" s="192"/>
      <c r="J342" s="193">
        <f>ROUND(I342*H342,2)</f>
        <v>0</v>
      </c>
      <c r="K342" s="194"/>
      <c r="L342" s="39"/>
      <c r="M342" s="195" t="s">
        <v>1</v>
      </c>
      <c r="N342" s="196" t="s">
        <v>43</v>
      </c>
      <c r="O342" s="71"/>
      <c r="P342" s="197">
        <f>O342*H342</f>
        <v>0</v>
      </c>
      <c r="Q342" s="197">
        <v>0</v>
      </c>
      <c r="R342" s="197">
        <f>Q342*H342</f>
        <v>0</v>
      </c>
      <c r="S342" s="197">
        <v>0</v>
      </c>
      <c r="T342" s="198">
        <f>S342*H342</f>
        <v>0</v>
      </c>
      <c r="U342" s="34"/>
      <c r="V342" s="34"/>
      <c r="W342" s="34"/>
      <c r="X342" s="34"/>
      <c r="Y342" s="34"/>
      <c r="Z342" s="34"/>
      <c r="AA342" s="34"/>
      <c r="AB342" s="34"/>
      <c r="AC342" s="34"/>
      <c r="AD342" s="34"/>
      <c r="AE342" s="34"/>
      <c r="AR342" s="199" t="s">
        <v>169</v>
      </c>
      <c r="AT342" s="199" t="s">
        <v>165</v>
      </c>
      <c r="AU342" s="199" t="s">
        <v>88</v>
      </c>
      <c r="AY342" s="17" t="s">
        <v>163</v>
      </c>
      <c r="BE342" s="200">
        <f>IF(N342="základní",J342,0)</f>
        <v>0</v>
      </c>
      <c r="BF342" s="200">
        <f>IF(N342="snížená",J342,0)</f>
        <v>0</v>
      </c>
      <c r="BG342" s="200">
        <f>IF(N342="zákl. přenesená",J342,0)</f>
        <v>0</v>
      </c>
      <c r="BH342" s="200">
        <f>IF(N342="sníž. přenesená",J342,0)</f>
        <v>0</v>
      </c>
      <c r="BI342" s="200">
        <f>IF(N342="nulová",J342,0)</f>
        <v>0</v>
      </c>
      <c r="BJ342" s="17" t="s">
        <v>86</v>
      </c>
      <c r="BK342" s="200">
        <f>ROUND(I342*H342,2)</f>
        <v>0</v>
      </c>
      <c r="BL342" s="17" t="s">
        <v>169</v>
      </c>
      <c r="BM342" s="199" t="s">
        <v>1270</v>
      </c>
    </row>
    <row r="343" spans="1:65" s="2" customFormat="1" ht="24.2" customHeight="1">
      <c r="A343" s="34"/>
      <c r="B343" s="35"/>
      <c r="C343" s="187" t="s">
        <v>745</v>
      </c>
      <c r="D343" s="187" t="s">
        <v>165</v>
      </c>
      <c r="E343" s="188" t="s">
        <v>2481</v>
      </c>
      <c r="F343" s="189" t="s">
        <v>2482</v>
      </c>
      <c r="G343" s="190" t="s">
        <v>397</v>
      </c>
      <c r="H343" s="191">
        <v>32</v>
      </c>
      <c r="I343" s="192"/>
      <c r="J343" s="193">
        <f>ROUND(I343*H343,2)</f>
        <v>0</v>
      </c>
      <c r="K343" s="194"/>
      <c r="L343" s="39"/>
      <c r="M343" s="195" t="s">
        <v>1</v>
      </c>
      <c r="N343" s="196" t="s">
        <v>43</v>
      </c>
      <c r="O343" s="71"/>
      <c r="P343" s="197">
        <f>O343*H343</f>
        <v>0</v>
      </c>
      <c r="Q343" s="197">
        <v>0</v>
      </c>
      <c r="R343" s="197">
        <f>Q343*H343</f>
        <v>0</v>
      </c>
      <c r="S343" s="197">
        <v>0</v>
      </c>
      <c r="T343" s="198">
        <f>S343*H343</f>
        <v>0</v>
      </c>
      <c r="U343" s="34"/>
      <c r="V343" s="34"/>
      <c r="W343" s="34"/>
      <c r="X343" s="34"/>
      <c r="Y343" s="34"/>
      <c r="Z343" s="34"/>
      <c r="AA343" s="34"/>
      <c r="AB343" s="34"/>
      <c r="AC343" s="34"/>
      <c r="AD343" s="34"/>
      <c r="AE343" s="34"/>
      <c r="AR343" s="199" t="s">
        <v>169</v>
      </c>
      <c r="AT343" s="199" t="s">
        <v>165</v>
      </c>
      <c r="AU343" s="199" t="s">
        <v>88</v>
      </c>
      <c r="AY343" s="17" t="s">
        <v>163</v>
      </c>
      <c r="BE343" s="200">
        <f>IF(N343="základní",J343,0)</f>
        <v>0</v>
      </c>
      <c r="BF343" s="200">
        <f>IF(N343="snížená",J343,0)</f>
        <v>0</v>
      </c>
      <c r="BG343" s="200">
        <f>IF(N343="zákl. přenesená",J343,0)</f>
        <v>0</v>
      </c>
      <c r="BH343" s="200">
        <f>IF(N343="sníž. přenesená",J343,0)</f>
        <v>0</v>
      </c>
      <c r="BI343" s="200">
        <f>IF(N343="nulová",J343,0)</f>
        <v>0</v>
      </c>
      <c r="BJ343" s="17" t="s">
        <v>86</v>
      </c>
      <c r="BK343" s="200">
        <f>ROUND(I343*H343,2)</f>
        <v>0</v>
      </c>
      <c r="BL343" s="17" t="s">
        <v>169</v>
      </c>
      <c r="BM343" s="199" t="s">
        <v>1281</v>
      </c>
    </row>
    <row r="344" spans="1:65" s="12" customFormat="1" ht="22.9" customHeight="1">
      <c r="B344" s="171"/>
      <c r="C344" s="172"/>
      <c r="D344" s="173" t="s">
        <v>77</v>
      </c>
      <c r="E344" s="185" t="s">
        <v>2275</v>
      </c>
      <c r="F344" s="185" t="s">
        <v>2276</v>
      </c>
      <c r="G344" s="172"/>
      <c r="H344" s="172"/>
      <c r="I344" s="175"/>
      <c r="J344" s="186">
        <f>BK344</f>
        <v>0</v>
      </c>
      <c r="K344" s="172"/>
      <c r="L344" s="177"/>
      <c r="M344" s="178"/>
      <c r="N344" s="179"/>
      <c r="O344" s="179"/>
      <c r="P344" s="180">
        <f>SUM(P345:P347)</f>
        <v>0</v>
      </c>
      <c r="Q344" s="179"/>
      <c r="R344" s="180">
        <f>SUM(R345:R347)</f>
        <v>0</v>
      </c>
      <c r="S344" s="179"/>
      <c r="T344" s="181">
        <f>SUM(T345:T347)</f>
        <v>0</v>
      </c>
      <c r="AR344" s="182" t="s">
        <v>86</v>
      </c>
      <c r="AT344" s="183" t="s">
        <v>77</v>
      </c>
      <c r="AU344" s="183" t="s">
        <v>86</v>
      </c>
      <c r="AY344" s="182" t="s">
        <v>163</v>
      </c>
      <c r="BK344" s="184">
        <f>SUM(BK345:BK347)</f>
        <v>0</v>
      </c>
    </row>
    <row r="345" spans="1:65" s="2" customFormat="1" ht="16.5" customHeight="1">
      <c r="A345" s="34"/>
      <c r="B345" s="35"/>
      <c r="C345" s="187" t="s">
        <v>749</v>
      </c>
      <c r="D345" s="187" t="s">
        <v>165</v>
      </c>
      <c r="E345" s="188" t="s">
        <v>2483</v>
      </c>
      <c r="F345" s="189" t="s">
        <v>2484</v>
      </c>
      <c r="G345" s="190" t="s">
        <v>827</v>
      </c>
      <c r="H345" s="191">
        <v>4</v>
      </c>
      <c r="I345" s="192"/>
      <c r="J345" s="193">
        <f>ROUND(I345*H345,2)</f>
        <v>0</v>
      </c>
      <c r="K345" s="194"/>
      <c r="L345" s="39"/>
      <c r="M345" s="195" t="s">
        <v>1</v>
      </c>
      <c r="N345" s="196" t="s">
        <v>43</v>
      </c>
      <c r="O345" s="71"/>
      <c r="P345" s="197">
        <f>O345*H345</f>
        <v>0</v>
      </c>
      <c r="Q345" s="197">
        <v>0</v>
      </c>
      <c r="R345" s="197">
        <f>Q345*H345</f>
        <v>0</v>
      </c>
      <c r="S345" s="197">
        <v>0</v>
      </c>
      <c r="T345" s="198">
        <f>S345*H345</f>
        <v>0</v>
      </c>
      <c r="U345" s="34"/>
      <c r="V345" s="34"/>
      <c r="W345" s="34"/>
      <c r="X345" s="34"/>
      <c r="Y345" s="34"/>
      <c r="Z345" s="34"/>
      <c r="AA345" s="34"/>
      <c r="AB345" s="34"/>
      <c r="AC345" s="34"/>
      <c r="AD345" s="34"/>
      <c r="AE345" s="34"/>
      <c r="AR345" s="199" t="s">
        <v>169</v>
      </c>
      <c r="AT345" s="199" t="s">
        <v>165</v>
      </c>
      <c r="AU345" s="199" t="s">
        <v>88</v>
      </c>
      <c r="AY345" s="17" t="s">
        <v>163</v>
      </c>
      <c r="BE345" s="200">
        <f>IF(N345="základní",J345,0)</f>
        <v>0</v>
      </c>
      <c r="BF345" s="200">
        <f>IF(N345="snížená",J345,0)</f>
        <v>0</v>
      </c>
      <c r="BG345" s="200">
        <f>IF(N345="zákl. přenesená",J345,0)</f>
        <v>0</v>
      </c>
      <c r="BH345" s="200">
        <f>IF(N345="sníž. přenesená",J345,0)</f>
        <v>0</v>
      </c>
      <c r="BI345" s="200">
        <f>IF(N345="nulová",J345,0)</f>
        <v>0</v>
      </c>
      <c r="BJ345" s="17" t="s">
        <v>86</v>
      </c>
      <c r="BK345" s="200">
        <f>ROUND(I345*H345,2)</f>
        <v>0</v>
      </c>
      <c r="BL345" s="17" t="s">
        <v>169</v>
      </c>
      <c r="BM345" s="199" t="s">
        <v>1290</v>
      </c>
    </row>
    <row r="346" spans="1:65" s="2" customFormat="1" ht="16.5" customHeight="1">
      <c r="A346" s="34"/>
      <c r="B346" s="35"/>
      <c r="C346" s="187" t="s">
        <v>754</v>
      </c>
      <c r="D346" s="187" t="s">
        <v>165</v>
      </c>
      <c r="E346" s="188" t="s">
        <v>2485</v>
      </c>
      <c r="F346" s="189" t="s">
        <v>2486</v>
      </c>
      <c r="G346" s="190" t="s">
        <v>827</v>
      </c>
      <c r="H346" s="191">
        <v>4</v>
      </c>
      <c r="I346" s="192"/>
      <c r="J346" s="193">
        <f>ROUND(I346*H346,2)</f>
        <v>0</v>
      </c>
      <c r="K346" s="194"/>
      <c r="L346" s="39"/>
      <c r="M346" s="195" t="s">
        <v>1</v>
      </c>
      <c r="N346" s="196" t="s">
        <v>43</v>
      </c>
      <c r="O346" s="71"/>
      <c r="P346" s="197">
        <f>O346*H346</f>
        <v>0</v>
      </c>
      <c r="Q346" s="197">
        <v>0</v>
      </c>
      <c r="R346" s="197">
        <f>Q346*H346</f>
        <v>0</v>
      </c>
      <c r="S346" s="197">
        <v>0</v>
      </c>
      <c r="T346" s="198">
        <f>S346*H346</f>
        <v>0</v>
      </c>
      <c r="U346" s="34"/>
      <c r="V346" s="34"/>
      <c r="W346" s="34"/>
      <c r="X346" s="34"/>
      <c r="Y346" s="34"/>
      <c r="Z346" s="34"/>
      <c r="AA346" s="34"/>
      <c r="AB346" s="34"/>
      <c r="AC346" s="34"/>
      <c r="AD346" s="34"/>
      <c r="AE346" s="34"/>
      <c r="AR346" s="199" t="s">
        <v>169</v>
      </c>
      <c r="AT346" s="199" t="s">
        <v>165</v>
      </c>
      <c r="AU346" s="199" t="s">
        <v>88</v>
      </c>
      <c r="AY346" s="17" t="s">
        <v>163</v>
      </c>
      <c r="BE346" s="200">
        <f>IF(N346="základní",J346,0)</f>
        <v>0</v>
      </c>
      <c r="BF346" s="200">
        <f>IF(N346="snížená",J346,0)</f>
        <v>0</v>
      </c>
      <c r="BG346" s="200">
        <f>IF(N346="zákl. přenesená",J346,0)</f>
        <v>0</v>
      </c>
      <c r="BH346" s="200">
        <f>IF(N346="sníž. přenesená",J346,0)</f>
        <v>0</v>
      </c>
      <c r="BI346" s="200">
        <f>IF(N346="nulová",J346,0)</f>
        <v>0</v>
      </c>
      <c r="BJ346" s="17" t="s">
        <v>86</v>
      </c>
      <c r="BK346" s="200">
        <f>ROUND(I346*H346,2)</f>
        <v>0</v>
      </c>
      <c r="BL346" s="17" t="s">
        <v>169</v>
      </c>
      <c r="BM346" s="199" t="s">
        <v>1300</v>
      </c>
    </row>
    <row r="347" spans="1:65" s="2" customFormat="1" ht="16.5" customHeight="1">
      <c r="A347" s="34"/>
      <c r="B347" s="35"/>
      <c r="C347" s="187" t="s">
        <v>760</v>
      </c>
      <c r="D347" s="187" t="s">
        <v>165</v>
      </c>
      <c r="E347" s="188" t="s">
        <v>2487</v>
      </c>
      <c r="F347" s="189" t="s">
        <v>2488</v>
      </c>
      <c r="G347" s="190" t="s">
        <v>827</v>
      </c>
      <c r="H347" s="191">
        <v>6</v>
      </c>
      <c r="I347" s="192"/>
      <c r="J347" s="193">
        <f>ROUND(I347*H347,2)</f>
        <v>0</v>
      </c>
      <c r="K347" s="194"/>
      <c r="L347" s="39"/>
      <c r="M347" s="195" t="s">
        <v>1</v>
      </c>
      <c r="N347" s="196" t="s">
        <v>43</v>
      </c>
      <c r="O347" s="71"/>
      <c r="P347" s="197">
        <f>O347*H347</f>
        <v>0</v>
      </c>
      <c r="Q347" s="197">
        <v>0</v>
      </c>
      <c r="R347" s="197">
        <f>Q347*H347</f>
        <v>0</v>
      </c>
      <c r="S347" s="197">
        <v>0</v>
      </c>
      <c r="T347" s="198">
        <f>S347*H347</f>
        <v>0</v>
      </c>
      <c r="U347" s="34"/>
      <c r="V347" s="34"/>
      <c r="W347" s="34"/>
      <c r="X347" s="34"/>
      <c r="Y347" s="34"/>
      <c r="Z347" s="34"/>
      <c r="AA347" s="34"/>
      <c r="AB347" s="34"/>
      <c r="AC347" s="34"/>
      <c r="AD347" s="34"/>
      <c r="AE347" s="34"/>
      <c r="AR347" s="199" t="s">
        <v>169</v>
      </c>
      <c r="AT347" s="199" t="s">
        <v>165</v>
      </c>
      <c r="AU347" s="199" t="s">
        <v>88</v>
      </c>
      <c r="AY347" s="17" t="s">
        <v>163</v>
      </c>
      <c r="BE347" s="200">
        <f>IF(N347="základní",J347,0)</f>
        <v>0</v>
      </c>
      <c r="BF347" s="200">
        <f>IF(N347="snížená",J347,0)</f>
        <v>0</v>
      </c>
      <c r="BG347" s="200">
        <f>IF(N347="zákl. přenesená",J347,0)</f>
        <v>0</v>
      </c>
      <c r="BH347" s="200">
        <f>IF(N347="sníž. přenesená",J347,0)</f>
        <v>0</v>
      </c>
      <c r="BI347" s="200">
        <f>IF(N347="nulová",J347,0)</f>
        <v>0</v>
      </c>
      <c r="BJ347" s="17" t="s">
        <v>86</v>
      </c>
      <c r="BK347" s="200">
        <f>ROUND(I347*H347,2)</f>
        <v>0</v>
      </c>
      <c r="BL347" s="17" t="s">
        <v>169</v>
      </c>
      <c r="BM347" s="199" t="s">
        <v>1311</v>
      </c>
    </row>
    <row r="348" spans="1:65" s="12" customFormat="1" ht="22.9" customHeight="1">
      <c r="B348" s="171"/>
      <c r="C348" s="172"/>
      <c r="D348" s="173" t="s">
        <v>77</v>
      </c>
      <c r="E348" s="185" t="s">
        <v>2489</v>
      </c>
      <c r="F348" s="185" t="s">
        <v>2490</v>
      </c>
      <c r="G348" s="172"/>
      <c r="H348" s="172"/>
      <c r="I348" s="175"/>
      <c r="J348" s="186">
        <f>BK348</f>
        <v>0</v>
      </c>
      <c r="K348" s="172"/>
      <c r="L348" s="177"/>
      <c r="M348" s="178"/>
      <c r="N348" s="179"/>
      <c r="O348" s="179"/>
      <c r="P348" s="180">
        <f>P349</f>
        <v>0</v>
      </c>
      <c r="Q348" s="179"/>
      <c r="R348" s="180">
        <f>R349</f>
        <v>0</v>
      </c>
      <c r="S348" s="179"/>
      <c r="T348" s="181">
        <f>T349</f>
        <v>0</v>
      </c>
      <c r="AR348" s="182" t="s">
        <v>86</v>
      </c>
      <c r="AT348" s="183" t="s">
        <v>77</v>
      </c>
      <c r="AU348" s="183" t="s">
        <v>86</v>
      </c>
      <c r="AY348" s="182" t="s">
        <v>163</v>
      </c>
      <c r="BK348" s="184">
        <f>BK349</f>
        <v>0</v>
      </c>
    </row>
    <row r="349" spans="1:65" s="2" customFormat="1" ht="16.5" customHeight="1">
      <c r="A349" s="34"/>
      <c r="B349" s="35"/>
      <c r="C349" s="187" t="s">
        <v>764</v>
      </c>
      <c r="D349" s="187" t="s">
        <v>165</v>
      </c>
      <c r="E349" s="188" t="s">
        <v>2491</v>
      </c>
      <c r="F349" s="189" t="s">
        <v>2492</v>
      </c>
      <c r="G349" s="190" t="s">
        <v>827</v>
      </c>
      <c r="H349" s="191">
        <v>3</v>
      </c>
      <c r="I349" s="192"/>
      <c r="J349" s="193">
        <f>ROUND(I349*H349,2)</f>
        <v>0</v>
      </c>
      <c r="K349" s="194"/>
      <c r="L349" s="39"/>
      <c r="M349" s="195" t="s">
        <v>1</v>
      </c>
      <c r="N349" s="196" t="s">
        <v>43</v>
      </c>
      <c r="O349" s="71"/>
      <c r="P349" s="197">
        <f>O349*H349</f>
        <v>0</v>
      </c>
      <c r="Q349" s="197">
        <v>0</v>
      </c>
      <c r="R349" s="197">
        <f>Q349*H349</f>
        <v>0</v>
      </c>
      <c r="S349" s="197">
        <v>0</v>
      </c>
      <c r="T349" s="198">
        <f>S349*H349</f>
        <v>0</v>
      </c>
      <c r="U349" s="34"/>
      <c r="V349" s="34"/>
      <c r="W349" s="34"/>
      <c r="X349" s="34"/>
      <c r="Y349" s="34"/>
      <c r="Z349" s="34"/>
      <c r="AA349" s="34"/>
      <c r="AB349" s="34"/>
      <c r="AC349" s="34"/>
      <c r="AD349" s="34"/>
      <c r="AE349" s="34"/>
      <c r="AR349" s="199" t="s">
        <v>169</v>
      </c>
      <c r="AT349" s="199" t="s">
        <v>165</v>
      </c>
      <c r="AU349" s="199" t="s">
        <v>88</v>
      </c>
      <c r="AY349" s="17" t="s">
        <v>163</v>
      </c>
      <c r="BE349" s="200">
        <f>IF(N349="základní",J349,0)</f>
        <v>0</v>
      </c>
      <c r="BF349" s="200">
        <f>IF(N349="snížená",J349,0)</f>
        <v>0</v>
      </c>
      <c r="BG349" s="200">
        <f>IF(N349="zákl. přenesená",J349,0)</f>
        <v>0</v>
      </c>
      <c r="BH349" s="200">
        <f>IF(N349="sníž. přenesená",J349,0)</f>
        <v>0</v>
      </c>
      <c r="BI349" s="200">
        <f>IF(N349="nulová",J349,0)</f>
        <v>0</v>
      </c>
      <c r="BJ349" s="17" t="s">
        <v>86</v>
      </c>
      <c r="BK349" s="200">
        <f>ROUND(I349*H349,2)</f>
        <v>0</v>
      </c>
      <c r="BL349" s="17" t="s">
        <v>169</v>
      </c>
      <c r="BM349" s="199" t="s">
        <v>1324</v>
      </c>
    </row>
    <row r="350" spans="1:65" s="12" customFormat="1" ht="22.9" customHeight="1">
      <c r="B350" s="171"/>
      <c r="C350" s="172"/>
      <c r="D350" s="173" t="s">
        <v>77</v>
      </c>
      <c r="E350" s="185" t="s">
        <v>2117</v>
      </c>
      <c r="F350" s="185" t="s">
        <v>2291</v>
      </c>
      <c r="G350" s="172"/>
      <c r="H350" s="172"/>
      <c r="I350" s="175"/>
      <c r="J350" s="186">
        <f>BK350</f>
        <v>0</v>
      </c>
      <c r="K350" s="172"/>
      <c r="L350" s="177"/>
      <c r="M350" s="178"/>
      <c r="N350" s="179"/>
      <c r="O350" s="179"/>
      <c r="P350" s="180">
        <f>P351</f>
        <v>0</v>
      </c>
      <c r="Q350" s="179"/>
      <c r="R350" s="180">
        <f>R351</f>
        <v>0</v>
      </c>
      <c r="S350" s="179"/>
      <c r="T350" s="181">
        <f>T351</f>
        <v>0</v>
      </c>
      <c r="AR350" s="182" t="s">
        <v>86</v>
      </c>
      <c r="AT350" s="183" t="s">
        <v>77</v>
      </c>
      <c r="AU350" s="183" t="s">
        <v>86</v>
      </c>
      <c r="AY350" s="182" t="s">
        <v>163</v>
      </c>
      <c r="BK350" s="184">
        <f>BK351</f>
        <v>0</v>
      </c>
    </row>
    <row r="351" spans="1:65" s="2" customFormat="1" ht="16.5" customHeight="1">
      <c r="A351" s="34"/>
      <c r="B351" s="35"/>
      <c r="C351" s="187" t="s">
        <v>768</v>
      </c>
      <c r="D351" s="187" t="s">
        <v>165</v>
      </c>
      <c r="E351" s="188" t="s">
        <v>2493</v>
      </c>
      <c r="F351" s="189" t="s">
        <v>2494</v>
      </c>
      <c r="G351" s="190" t="s">
        <v>827</v>
      </c>
      <c r="H351" s="191">
        <v>16</v>
      </c>
      <c r="I351" s="192"/>
      <c r="J351" s="193">
        <f>ROUND(I351*H351,2)</f>
        <v>0</v>
      </c>
      <c r="K351" s="194"/>
      <c r="L351" s="39"/>
      <c r="M351" s="195" t="s">
        <v>1</v>
      </c>
      <c r="N351" s="196" t="s">
        <v>43</v>
      </c>
      <c r="O351" s="71"/>
      <c r="P351" s="197">
        <f>O351*H351</f>
        <v>0</v>
      </c>
      <c r="Q351" s="197">
        <v>0</v>
      </c>
      <c r="R351" s="197">
        <f>Q351*H351</f>
        <v>0</v>
      </c>
      <c r="S351" s="197">
        <v>0</v>
      </c>
      <c r="T351" s="198">
        <f>S351*H351</f>
        <v>0</v>
      </c>
      <c r="U351" s="34"/>
      <c r="V351" s="34"/>
      <c r="W351" s="34"/>
      <c r="X351" s="34"/>
      <c r="Y351" s="34"/>
      <c r="Z351" s="34"/>
      <c r="AA351" s="34"/>
      <c r="AB351" s="34"/>
      <c r="AC351" s="34"/>
      <c r="AD351" s="34"/>
      <c r="AE351" s="34"/>
      <c r="AR351" s="199" t="s">
        <v>169</v>
      </c>
      <c r="AT351" s="199" t="s">
        <v>165</v>
      </c>
      <c r="AU351" s="199" t="s">
        <v>88</v>
      </c>
      <c r="AY351" s="17" t="s">
        <v>163</v>
      </c>
      <c r="BE351" s="200">
        <f>IF(N351="základní",J351,0)</f>
        <v>0</v>
      </c>
      <c r="BF351" s="200">
        <f>IF(N351="snížená",J351,0)</f>
        <v>0</v>
      </c>
      <c r="BG351" s="200">
        <f>IF(N351="zákl. přenesená",J351,0)</f>
        <v>0</v>
      </c>
      <c r="BH351" s="200">
        <f>IF(N351="sníž. přenesená",J351,0)</f>
        <v>0</v>
      </c>
      <c r="BI351" s="200">
        <f>IF(N351="nulová",J351,0)</f>
        <v>0</v>
      </c>
      <c r="BJ351" s="17" t="s">
        <v>86</v>
      </c>
      <c r="BK351" s="200">
        <f>ROUND(I351*H351,2)</f>
        <v>0</v>
      </c>
      <c r="BL351" s="17" t="s">
        <v>169</v>
      </c>
      <c r="BM351" s="199" t="s">
        <v>1335</v>
      </c>
    </row>
    <row r="352" spans="1:65" s="12" customFormat="1" ht="22.9" customHeight="1">
      <c r="B352" s="171"/>
      <c r="C352" s="172"/>
      <c r="D352" s="173" t="s">
        <v>77</v>
      </c>
      <c r="E352" s="185" t="s">
        <v>2495</v>
      </c>
      <c r="F352" s="185" t="s">
        <v>2496</v>
      </c>
      <c r="G352" s="172"/>
      <c r="H352" s="172"/>
      <c r="I352" s="175"/>
      <c r="J352" s="186">
        <f>BK352</f>
        <v>0</v>
      </c>
      <c r="K352" s="172"/>
      <c r="L352" s="177"/>
      <c r="M352" s="178"/>
      <c r="N352" s="179"/>
      <c r="O352" s="179"/>
      <c r="P352" s="180">
        <f>SUM(P353:P355)</f>
        <v>0</v>
      </c>
      <c r="Q352" s="179"/>
      <c r="R352" s="180">
        <f>SUM(R353:R355)</f>
        <v>0</v>
      </c>
      <c r="S352" s="179"/>
      <c r="T352" s="181">
        <f>SUM(T353:T355)</f>
        <v>0</v>
      </c>
      <c r="AR352" s="182" t="s">
        <v>86</v>
      </c>
      <c r="AT352" s="183" t="s">
        <v>77</v>
      </c>
      <c r="AU352" s="183" t="s">
        <v>86</v>
      </c>
      <c r="AY352" s="182" t="s">
        <v>163</v>
      </c>
      <c r="BK352" s="184">
        <f>SUM(BK353:BK355)</f>
        <v>0</v>
      </c>
    </row>
    <row r="353" spans="1:65" s="2" customFormat="1" ht="21.75" customHeight="1">
      <c r="A353" s="34"/>
      <c r="B353" s="35"/>
      <c r="C353" s="187" t="s">
        <v>772</v>
      </c>
      <c r="D353" s="187" t="s">
        <v>165</v>
      </c>
      <c r="E353" s="188" t="s">
        <v>2497</v>
      </c>
      <c r="F353" s="189" t="s">
        <v>2498</v>
      </c>
      <c r="G353" s="190" t="s">
        <v>397</v>
      </c>
      <c r="H353" s="191">
        <v>1</v>
      </c>
      <c r="I353" s="192"/>
      <c r="J353" s="193">
        <f>ROUND(I353*H353,2)</f>
        <v>0</v>
      </c>
      <c r="K353" s="194"/>
      <c r="L353" s="39"/>
      <c r="M353" s="195" t="s">
        <v>1</v>
      </c>
      <c r="N353" s="196" t="s">
        <v>43</v>
      </c>
      <c r="O353" s="71"/>
      <c r="P353" s="197">
        <f>O353*H353</f>
        <v>0</v>
      </c>
      <c r="Q353" s="197">
        <v>0</v>
      </c>
      <c r="R353" s="197">
        <f>Q353*H353</f>
        <v>0</v>
      </c>
      <c r="S353" s="197">
        <v>0</v>
      </c>
      <c r="T353" s="198">
        <f>S353*H353</f>
        <v>0</v>
      </c>
      <c r="U353" s="34"/>
      <c r="V353" s="34"/>
      <c r="W353" s="34"/>
      <c r="X353" s="34"/>
      <c r="Y353" s="34"/>
      <c r="Z353" s="34"/>
      <c r="AA353" s="34"/>
      <c r="AB353" s="34"/>
      <c r="AC353" s="34"/>
      <c r="AD353" s="34"/>
      <c r="AE353" s="34"/>
      <c r="AR353" s="199" t="s">
        <v>169</v>
      </c>
      <c r="AT353" s="199" t="s">
        <v>165</v>
      </c>
      <c r="AU353" s="199" t="s">
        <v>88</v>
      </c>
      <c r="AY353" s="17" t="s">
        <v>163</v>
      </c>
      <c r="BE353" s="200">
        <f>IF(N353="základní",J353,0)</f>
        <v>0</v>
      </c>
      <c r="BF353" s="200">
        <f>IF(N353="snížená",J353,0)</f>
        <v>0</v>
      </c>
      <c r="BG353" s="200">
        <f>IF(N353="zákl. přenesená",J353,0)</f>
        <v>0</v>
      </c>
      <c r="BH353" s="200">
        <f>IF(N353="sníž. přenesená",J353,0)</f>
        <v>0</v>
      </c>
      <c r="BI353" s="200">
        <f>IF(N353="nulová",J353,0)</f>
        <v>0</v>
      </c>
      <c r="BJ353" s="17" t="s">
        <v>86</v>
      </c>
      <c r="BK353" s="200">
        <f>ROUND(I353*H353,2)</f>
        <v>0</v>
      </c>
      <c r="BL353" s="17" t="s">
        <v>169</v>
      </c>
      <c r="BM353" s="199" t="s">
        <v>1344</v>
      </c>
    </row>
    <row r="354" spans="1:65" s="2" customFormat="1" ht="16.5" customHeight="1">
      <c r="A354" s="34"/>
      <c r="B354" s="35"/>
      <c r="C354" s="187" t="s">
        <v>778</v>
      </c>
      <c r="D354" s="187" t="s">
        <v>165</v>
      </c>
      <c r="E354" s="188" t="s">
        <v>2499</v>
      </c>
      <c r="F354" s="189" t="s">
        <v>2500</v>
      </c>
      <c r="G354" s="190" t="s">
        <v>827</v>
      </c>
      <c r="H354" s="191">
        <v>8</v>
      </c>
      <c r="I354" s="192"/>
      <c r="J354" s="193">
        <f>ROUND(I354*H354,2)</f>
        <v>0</v>
      </c>
      <c r="K354" s="194"/>
      <c r="L354" s="39"/>
      <c r="M354" s="195" t="s">
        <v>1</v>
      </c>
      <c r="N354" s="196" t="s">
        <v>43</v>
      </c>
      <c r="O354" s="71"/>
      <c r="P354" s="197">
        <f>O354*H354</f>
        <v>0</v>
      </c>
      <c r="Q354" s="197">
        <v>0</v>
      </c>
      <c r="R354" s="197">
        <f>Q354*H354</f>
        <v>0</v>
      </c>
      <c r="S354" s="197">
        <v>0</v>
      </c>
      <c r="T354" s="198">
        <f>S354*H354</f>
        <v>0</v>
      </c>
      <c r="U354" s="34"/>
      <c r="V354" s="34"/>
      <c r="W354" s="34"/>
      <c r="X354" s="34"/>
      <c r="Y354" s="34"/>
      <c r="Z354" s="34"/>
      <c r="AA354" s="34"/>
      <c r="AB354" s="34"/>
      <c r="AC354" s="34"/>
      <c r="AD354" s="34"/>
      <c r="AE354" s="34"/>
      <c r="AR354" s="199" t="s">
        <v>169</v>
      </c>
      <c r="AT354" s="199" t="s">
        <v>165</v>
      </c>
      <c r="AU354" s="199" t="s">
        <v>88</v>
      </c>
      <c r="AY354" s="17" t="s">
        <v>163</v>
      </c>
      <c r="BE354" s="200">
        <f>IF(N354="základní",J354,0)</f>
        <v>0</v>
      </c>
      <c r="BF354" s="200">
        <f>IF(N354="snížená",J354,0)</f>
        <v>0</v>
      </c>
      <c r="BG354" s="200">
        <f>IF(N354="zákl. přenesená",J354,0)</f>
        <v>0</v>
      </c>
      <c r="BH354" s="200">
        <f>IF(N354="sníž. přenesená",J354,0)</f>
        <v>0</v>
      </c>
      <c r="BI354" s="200">
        <f>IF(N354="nulová",J354,0)</f>
        <v>0</v>
      </c>
      <c r="BJ354" s="17" t="s">
        <v>86</v>
      </c>
      <c r="BK354" s="200">
        <f>ROUND(I354*H354,2)</f>
        <v>0</v>
      </c>
      <c r="BL354" s="17" t="s">
        <v>169</v>
      </c>
      <c r="BM354" s="199" t="s">
        <v>1353</v>
      </c>
    </row>
    <row r="355" spans="1:65" s="2" customFormat="1" ht="16.5" customHeight="1">
      <c r="A355" s="34"/>
      <c r="B355" s="35"/>
      <c r="C355" s="187" t="s">
        <v>782</v>
      </c>
      <c r="D355" s="187" t="s">
        <v>165</v>
      </c>
      <c r="E355" s="188" t="s">
        <v>2501</v>
      </c>
      <c r="F355" s="189" t="s">
        <v>2502</v>
      </c>
      <c r="G355" s="190" t="s">
        <v>397</v>
      </c>
      <c r="H355" s="191">
        <v>1</v>
      </c>
      <c r="I355" s="192"/>
      <c r="J355" s="193">
        <f>ROUND(I355*H355,2)</f>
        <v>0</v>
      </c>
      <c r="K355" s="194"/>
      <c r="L355" s="39"/>
      <c r="M355" s="195" t="s">
        <v>1</v>
      </c>
      <c r="N355" s="196" t="s">
        <v>43</v>
      </c>
      <c r="O355" s="71"/>
      <c r="P355" s="197">
        <f>O355*H355</f>
        <v>0</v>
      </c>
      <c r="Q355" s="197">
        <v>0</v>
      </c>
      <c r="R355" s="197">
        <f>Q355*H355</f>
        <v>0</v>
      </c>
      <c r="S355" s="197">
        <v>0</v>
      </c>
      <c r="T355" s="198">
        <f>S355*H355</f>
        <v>0</v>
      </c>
      <c r="U355" s="34"/>
      <c r="V355" s="34"/>
      <c r="W355" s="34"/>
      <c r="X355" s="34"/>
      <c r="Y355" s="34"/>
      <c r="Z355" s="34"/>
      <c r="AA355" s="34"/>
      <c r="AB355" s="34"/>
      <c r="AC355" s="34"/>
      <c r="AD355" s="34"/>
      <c r="AE355" s="34"/>
      <c r="AR355" s="199" t="s">
        <v>169</v>
      </c>
      <c r="AT355" s="199" t="s">
        <v>165</v>
      </c>
      <c r="AU355" s="199" t="s">
        <v>88</v>
      </c>
      <c r="AY355" s="17" t="s">
        <v>163</v>
      </c>
      <c r="BE355" s="200">
        <f>IF(N355="základní",J355,0)</f>
        <v>0</v>
      </c>
      <c r="BF355" s="200">
        <f>IF(N355="snížená",J355,0)</f>
        <v>0</v>
      </c>
      <c r="BG355" s="200">
        <f>IF(N355="zákl. přenesená",J355,0)</f>
        <v>0</v>
      </c>
      <c r="BH355" s="200">
        <f>IF(N355="sníž. přenesená",J355,0)</f>
        <v>0</v>
      </c>
      <c r="BI355" s="200">
        <f>IF(N355="nulová",J355,0)</f>
        <v>0</v>
      </c>
      <c r="BJ355" s="17" t="s">
        <v>86</v>
      </c>
      <c r="BK355" s="200">
        <f>ROUND(I355*H355,2)</f>
        <v>0</v>
      </c>
      <c r="BL355" s="17" t="s">
        <v>169</v>
      </c>
      <c r="BM355" s="199" t="s">
        <v>1362</v>
      </c>
    </row>
    <row r="356" spans="1:65" s="12" customFormat="1" ht="25.9" customHeight="1">
      <c r="B356" s="171"/>
      <c r="C356" s="172"/>
      <c r="D356" s="173" t="s">
        <v>77</v>
      </c>
      <c r="E356" s="174" t="s">
        <v>2503</v>
      </c>
      <c r="F356" s="174" t="s">
        <v>2504</v>
      </c>
      <c r="G356" s="172"/>
      <c r="H356" s="172"/>
      <c r="I356" s="175"/>
      <c r="J356" s="176">
        <f>BK356</f>
        <v>0</v>
      </c>
      <c r="K356" s="172"/>
      <c r="L356" s="177"/>
      <c r="M356" s="178"/>
      <c r="N356" s="179"/>
      <c r="O356" s="179"/>
      <c r="P356" s="180">
        <f>P357+P359+P361+P363</f>
        <v>0</v>
      </c>
      <c r="Q356" s="179"/>
      <c r="R356" s="180">
        <f>R357+R359+R361+R363</f>
        <v>0</v>
      </c>
      <c r="S356" s="179"/>
      <c r="T356" s="181">
        <f>T357+T359+T361+T363</f>
        <v>0</v>
      </c>
      <c r="AR356" s="182" t="s">
        <v>86</v>
      </c>
      <c r="AT356" s="183" t="s">
        <v>77</v>
      </c>
      <c r="AU356" s="183" t="s">
        <v>78</v>
      </c>
      <c r="AY356" s="182" t="s">
        <v>163</v>
      </c>
      <c r="BK356" s="184">
        <f>BK357+BK359+BK361+BK363</f>
        <v>0</v>
      </c>
    </row>
    <row r="357" spans="1:65" s="12" customFormat="1" ht="22.9" customHeight="1">
      <c r="B357" s="171"/>
      <c r="C357" s="172"/>
      <c r="D357" s="173" t="s">
        <v>77</v>
      </c>
      <c r="E357" s="185" t="s">
        <v>2505</v>
      </c>
      <c r="F357" s="185" t="s">
        <v>2506</v>
      </c>
      <c r="G357" s="172"/>
      <c r="H357" s="172"/>
      <c r="I357" s="175"/>
      <c r="J357" s="186">
        <f>BK357</f>
        <v>0</v>
      </c>
      <c r="K357" s="172"/>
      <c r="L357" s="177"/>
      <c r="M357" s="178"/>
      <c r="N357" s="179"/>
      <c r="O357" s="179"/>
      <c r="P357" s="180">
        <f>P358</f>
        <v>0</v>
      </c>
      <c r="Q357" s="179"/>
      <c r="R357" s="180">
        <f>R358</f>
        <v>0</v>
      </c>
      <c r="S357" s="179"/>
      <c r="T357" s="181">
        <f>T358</f>
        <v>0</v>
      </c>
      <c r="AR357" s="182" t="s">
        <v>86</v>
      </c>
      <c r="AT357" s="183" t="s">
        <v>77</v>
      </c>
      <c r="AU357" s="183" t="s">
        <v>86</v>
      </c>
      <c r="AY357" s="182" t="s">
        <v>163</v>
      </c>
      <c r="BK357" s="184">
        <f>BK358</f>
        <v>0</v>
      </c>
    </row>
    <row r="358" spans="1:65" s="2" customFormat="1" ht="16.5" customHeight="1">
      <c r="A358" s="34"/>
      <c r="B358" s="35"/>
      <c r="C358" s="187" t="s">
        <v>786</v>
      </c>
      <c r="D358" s="187" t="s">
        <v>165</v>
      </c>
      <c r="E358" s="188" t="s">
        <v>2507</v>
      </c>
      <c r="F358" s="189" t="s">
        <v>2508</v>
      </c>
      <c r="G358" s="190" t="s">
        <v>822</v>
      </c>
      <c r="H358" s="191">
        <v>31</v>
      </c>
      <c r="I358" s="192"/>
      <c r="J358" s="193">
        <f>ROUND(I358*H358,2)</f>
        <v>0</v>
      </c>
      <c r="K358" s="194"/>
      <c r="L358" s="39"/>
      <c r="M358" s="195" t="s">
        <v>1</v>
      </c>
      <c r="N358" s="196" t="s">
        <v>43</v>
      </c>
      <c r="O358" s="71"/>
      <c r="P358" s="197">
        <f>O358*H358</f>
        <v>0</v>
      </c>
      <c r="Q358" s="197">
        <v>0</v>
      </c>
      <c r="R358" s="197">
        <f>Q358*H358</f>
        <v>0</v>
      </c>
      <c r="S358" s="197">
        <v>0</v>
      </c>
      <c r="T358" s="198">
        <f>S358*H358</f>
        <v>0</v>
      </c>
      <c r="U358" s="34"/>
      <c r="V358" s="34"/>
      <c r="W358" s="34"/>
      <c r="X358" s="34"/>
      <c r="Y358" s="34"/>
      <c r="Z358" s="34"/>
      <c r="AA358" s="34"/>
      <c r="AB358" s="34"/>
      <c r="AC358" s="34"/>
      <c r="AD358" s="34"/>
      <c r="AE358" s="34"/>
      <c r="AR358" s="199" t="s">
        <v>169</v>
      </c>
      <c r="AT358" s="199" t="s">
        <v>165</v>
      </c>
      <c r="AU358" s="199" t="s">
        <v>88</v>
      </c>
      <c r="AY358" s="17" t="s">
        <v>163</v>
      </c>
      <c r="BE358" s="200">
        <f>IF(N358="základní",J358,0)</f>
        <v>0</v>
      </c>
      <c r="BF358" s="200">
        <f>IF(N358="snížená",J358,0)</f>
        <v>0</v>
      </c>
      <c r="BG358" s="200">
        <f>IF(N358="zákl. přenesená",J358,0)</f>
        <v>0</v>
      </c>
      <c r="BH358" s="200">
        <f>IF(N358="sníž. přenesená",J358,0)</f>
        <v>0</v>
      </c>
      <c r="BI358" s="200">
        <f>IF(N358="nulová",J358,0)</f>
        <v>0</v>
      </c>
      <c r="BJ358" s="17" t="s">
        <v>86</v>
      </c>
      <c r="BK358" s="200">
        <f>ROUND(I358*H358,2)</f>
        <v>0</v>
      </c>
      <c r="BL358" s="17" t="s">
        <v>169</v>
      </c>
      <c r="BM358" s="199" t="s">
        <v>1370</v>
      </c>
    </row>
    <row r="359" spans="1:65" s="12" customFormat="1" ht="22.9" customHeight="1">
      <c r="B359" s="171"/>
      <c r="C359" s="172"/>
      <c r="D359" s="173" t="s">
        <v>77</v>
      </c>
      <c r="E359" s="185" t="s">
        <v>2509</v>
      </c>
      <c r="F359" s="185" t="s">
        <v>2510</v>
      </c>
      <c r="G359" s="172"/>
      <c r="H359" s="172"/>
      <c r="I359" s="175"/>
      <c r="J359" s="186">
        <f>BK359</f>
        <v>0</v>
      </c>
      <c r="K359" s="172"/>
      <c r="L359" s="177"/>
      <c r="M359" s="178"/>
      <c r="N359" s="179"/>
      <c r="O359" s="179"/>
      <c r="P359" s="180">
        <f>P360</f>
        <v>0</v>
      </c>
      <c r="Q359" s="179"/>
      <c r="R359" s="180">
        <f>R360</f>
        <v>0</v>
      </c>
      <c r="S359" s="179"/>
      <c r="T359" s="181">
        <f>T360</f>
        <v>0</v>
      </c>
      <c r="AR359" s="182" t="s">
        <v>86</v>
      </c>
      <c r="AT359" s="183" t="s">
        <v>77</v>
      </c>
      <c r="AU359" s="183" t="s">
        <v>86</v>
      </c>
      <c r="AY359" s="182" t="s">
        <v>163</v>
      </c>
      <c r="BK359" s="184">
        <f>BK360</f>
        <v>0</v>
      </c>
    </row>
    <row r="360" spans="1:65" s="2" customFormat="1" ht="16.5" customHeight="1">
      <c r="A360" s="34"/>
      <c r="B360" s="35"/>
      <c r="C360" s="187" t="s">
        <v>792</v>
      </c>
      <c r="D360" s="187" t="s">
        <v>165</v>
      </c>
      <c r="E360" s="188" t="s">
        <v>2511</v>
      </c>
      <c r="F360" s="189" t="s">
        <v>2512</v>
      </c>
      <c r="G360" s="190" t="s">
        <v>822</v>
      </c>
      <c r="H360" s="191">
        <v>400</v>
      </c>
      <c r="I360" s="192"/>
      <c r="J360" s="193">
        <f>ROUND(I360*H360,2)</f>
        <v>0</v>
      </c>
      <c r="K360" s="194"/>
      <c r="L360" s="39"/>
      <c r="M360" s="195" t="s">
        <v>1</v>
      </c>
      <c r="N360" s="196" t="s">
        <v>43</v>
      </c>
      <c r="O360" s="71"/>
      <c r="P360" s="197">
        <f>O360*H360</f>
        <v>0</v>
      </c>
      <c r="Q360" s="197">
        <v>0</v>
      </c>
      <c r="R360" s="197">
        <f>Q360*H360</f>
        <v>0</v>
      </c>
      <c r="S360" s="197">
        <v>0</v>
      </c>
      <c r="T360" s="198">
        <f>S360*H360</f>
        <v>0</v>
      </c>
      <c r="U360" s="34"/>
      <c r="V360" s="34"/>
      <c r="W360" s="34"/>
      <c r="X360" s="34"/>
      <c r="Y360" s="34"/>
      <c r="Z360" s="34"/>
      <c r="AA360" s="34"/>
      <c r="AB360" s="34"/>
      <c r="AC360" s="34"/>
      <c r="AD360" s="34"/>
      <c r="AE360" s="34"/>
      <c r="AR360" s="199" t="s">
        <v>169</v>
      </c>
      <c r="AT360" s="199" t="s">
        <v>165</v>
      </c>
      <c r="AU360" s="199" t="s">
        <v>88</v>
      </c>
      <c r="AY360" s="17" t="s">
        <v>163</v>
      </c>
      <c r="BE360" s="200">
        <f>IF(N360="základní",J360,0)</f>
        <v>0</v>
      </c>
      <c r="BF360" s="200">
        <f>IF(N360="snížená",J360,0)</f>
        <v>0</v>
      </c>
      <c r="BG360" s="200">
        <f>IF(N360="zákl. přenesená",J360,0)</f>
        <v>0</v>
      </c>
      <c r="BH360" s="200">
        <f>IF(N360="sníž. přenesená",J360,0)</f>
        <v>0</v>
      </c>
      <c r="BI360" s="200">
        <f>IF(N360="nulová",J360,0)</f>
        <v>0</v>
      </c>
      <c r="BJ360" s="17" t="s">
        <v>86</v>
      </c>
      <c r="BK360" s="200">
        <f>ROUND(I360*H360,2)</f>
        <v>0</v>
      </c>
      <c r="BL360" s="17" t="s">
        <v>169</v>
      </c>
      <c r="BM360" s="199" t="s">
        <v>1378</v>
      </c>
    </row>
    <row r="361" spans="1:65" s="12" customFormat="1" ht="22.9" customHeight="1">
      <c r="B361" s="171"/>
      <c r="C361" s="172"/>
      <c r="D361" s="173" t="s">
        <v>77</v>
      </c>
      <c r="E361" s="185" t="s">
        <v>2513</v>
      </c>
      <c r="F361" s="185" t="s">
        <v>2514</v>
      </c>
      <c r="G361" s="172"/>
      <c r="H361" s="172"/>
      <c r="I361" s="175"/>
      <c r="J361" s="186">
        <f>BK361</f>
        <v>0</v>
      </c>
      <c r="K361" s="172"/>
      <c r="L361" s="177"/>
      <c r="M361" s="178"/>
      <c r="N361" s="179"/>
      <c r="O361" s="179"/>
      <c r="P361" s="180">
        <f>P362</f>
        <v>0</v>
      </c>
      <c r="Q361" s="179"/>
      <c r="R361" s="180">
        <f>R362</f>
        <v>0</v>
      </c>
      <c r="S361" s="179"/>
      <c r="T361" s="181">
        <f>T362</f>
        <v>0</v>
      </c>
      <c r="AR361" s="182" t="s">
        <v>86</v>
      </c>
      <c r="AT361" s="183" t="s">
        <v>77</v>
      </c>
      <c r="AU361" s="183" t="s">
        <v>86</v>
      </c>
      <c r="AY361" s="182" t="s">
        <v>163</v>
      </c>
      <c r="BK361" s="184">
        <f>BK362</f>
        <v>0</v>
      </c>
    </row>
    <row r="362" spans="1:65" s="2" customFormat="1" ht="16.5" customHeight="1">
      <c r="A362" s="34"/>
      <c r="B362" s="35"/>
      <c r="C362" s="187" t="s">
        <v>797</v>
      </c>
      <c r="D362" s="187" t="s">
        <v>165</v>
      </c>
      <c r="E362" s="188" t="s">
        <v>2515</v>
      </c>
      <c r="F362" s="189" t="s">
        <v>2516</v>
      </c>
      <c r="G362" s="190" t="s">
        <v>259</v>
      </c>
      <c r="H362" s="191">
        <v>450</v>
      </c>
      <c r="I362" s="192"/>
      <c r="J362" s="193">
        <f>ROUND(I362*H362,2)</f>
        <v>0</v>
      </c>
      <c r="K362" s="194"/>
      <c r="L362" s="39"/>
      <c r="M362" s="195" t="s">
        <v>1</v>
      </c>
      <c r="N362" s="196" t="s">
        <v>43</v>
      </c>
      <c r="O362" s="71"/>
      <c r="P362" s="197">
        <f>O362*H362</f>
        <v>0</v>
      </c>
      <c r="Q362" s="197">
        <v>0</v>
      </c>
      <c r="R362" s="197">
        <f>Q362*H362</f>
        <v>0</v>
      </c>
      <c r="S362" s="197">
        <v>0</v>
      </c>
      <c r="T362" s="198">
        <f>S362*H362</f>
        <v>0</v>
      </c>
      <c r="U362" s="34"/>
      <c r="V362" s="34"/>
      <c r="W362" s="34"/>
      <c r="X362" s="34"/>
      <c r="Y362" s="34"/>
      <c r="Z362" s="34"/>
      <c r="AA362" s="34"/>
      <c r="AB362" s="34"/>
      <c r="AC362" s="34"/>
      <c r="AD362" s="34"/>
      <c r="AE362" s="34"/>
      <c r="AR362" s="199" t="s">
        <v>169</v>
      </c>
      <c r="AT362" s="199" t="s">
        <v>165</v>
      </c>
      <c r="AU362" s="199" t="s">
        <v>88</v>
      </c>
      <c r="AY362" s="17" t="s">
        <v>163</v>
      </c>
      <c r="BE362" s="200">
        <f>IF(N362="základní",J362,0)</f>
        <v>0</v>
      </c>
      <c r="BF362" s="200">
        <f>IF(N362="snížená",J362,0)</f>
        <v>0</v>
      </c>
      <c r="BG362" s="200">
        <f>IF(N362="zákl. přenesená",J362,0)</f>
        <v>0</v>
      </c>
      <c r="BH362" s="200">
        <f>IF(N362="sníž. přenesená",J362,0)</f>
        <v>0</v>
      </c>
      <c r="BI362" s="200">
        <f>IF(N362="nulová",J362,0)</f>
        <v>0</v>
      </c>
      <c r="BJ362" s="17" t="s">
        <v>86</v>
      </c>
      <c r="BK362" s="200">
        <f>ROUND(I362*H362,2)</f>
        <v>0</v>
      </c>
      <c r="BL362" s="17" t="s">
        <v>169</v>
      </c>
      <c r="BM362" s="199" t="s">
        <v>1386</v>
      </c>
    </row>
    <row r="363" spans="1:65" s="12" customFormat="1" ht="22.9" customHeight="1">
      <c r="B363" s="171"/>
      <c r="C363" s="172"/>
      <c r="D363" s="173" t="s">
        <v>77</v>
      </c>
      <c r="E363" s="185" t="s">
        <v>2517</v>
      </c>
      <c r="F363" s="185" t="s">
        <v>2518</v>
      </c>
      <c r="G363" s="172"/>
      <c r="H363" s="172"/>
      <c r="I363" s="175"/>
      <c r="J363" s="186">
        <f>BK363</f>
        <v>0</v>
      </c>
      <c r="K363" s="172"/>
      <c r="L363" s="177"/>
      <c r="M363" s="178"/>
      <c r="N363" s="179"/>
      <c r="O363" s="179"/>
      <c r="P363" s="180">
        <f>P364</f>
        <v>0</v>
      </c>
      <c r="Q363" s="179"/>
      <c r="R363" s="180">
        <f>R364</f>
        <v>0</v>
      </c>
      <c r="S363" s="179"/>
      <c r="T363" s="181">
        <f>T364</f>
        <v>0</v>
      </c>
      <c r="AR363" s="182" t="s">
        <v>86</v>
      </c>
      <c r="AT363" s="183" t="s">
        <v>77</v>
      </c>
      <c r="AU363" s="183" t="s">
        <v>86</v>
      </c>
      <c r="AY363" s="182" t="s">
        <v>163</v>
      </c>
      <c r="BK363" s="184">
        <f>BK364</f>
        <v>0</v>
      </c>
    </row>
    <row r="364" spans="1:65" s="2" customFormat="1" ht="16.5" customHeight="1">
      <c r="A364" s="34"/>
      <c r="B364" s="35"/>
      <c r="C364" s="187" t="s">
        <v>802</v>
      </c>
      <c r="D364" s="187" t="s">
        <v>165</v>
      </c>
      <c r="E364" s="188" t="s">
        <v>2519</v>
      </c>
      <c r="F364" s="189" t="s">
        <v>2520</v>
      </c>
      <c r="G364" s="190" t="s">
        <v>822</v>
      </c>
      <c r="H364" s="191">
        <v>4</v>
      </c>
      <c r="I364" s="192"/>
      <c r="J364" s="193">
        <f>ROUND(I364*H364,2)</f>
        <v>0</v>
      </c>
      <c r="K364" s="194"/>
      <c r="L364" s="39"/>
      <c r="M364" s="240" t="s">
        <v>1</v>
      </c>
      <c r="N364" s="241" t="s">
        <v>43</v>
      </c>
      <c r="O364" s="242"/>
      <c r="P364" s="243">
        <f>O364*H364</f>
        <v>0</v>
      </c>
      <c r="Q364" s="243">
        <v>0</v>
      </c>
      <c r="R364" s="243">
        <f>Q364*H364</f>
        <v>0</v>
      </c>
      <c r="S364" s="243">
        <v>0</v>
      </c>
      <c r="T364" s="244">
        <f>S364*H364</f>
        <v>0</v>
      </c>
      <c r="U364" s="34"/>
      <c r="V364" s="34"/>
      <c r="W364" s="34"/>
      <c r="X364" s="34"/>
      <c r="Y364" s="34"/>
      <c r="Z364" s="34"/>
      <c r="AA364" s="34"/>
      <c r="AB364" s="34"/>
      <c r="AC364" s="34"/>
      <c r="AD364" s="34"/>
      <c r="AE364" s="34"/>
      <c r="AR364" s="199" t="s">
        <v>169</v>
      </c>
      <c r="AT364" s="199" t="s">
        <v>165</v>
      </c>
      <c r="AU364" s="199" t="s">
        <v>88</v>
      </c>
      <c r="AY364" s="17" t="s">
        <v>163</v>
      </c>
      <c r="BE364" s="200">
        <f>IF(N364="základní",J364,0)</f>
        <v>0</v>
      </c>
      <c r="BF364" s="200">
        <f>IF(N364="snížená",J364,0)</f>
        <v>0</v>
      </c>
      <c r="BG364" s="200">
        <f>IF(N364="zákl. přenesená",J364,0)</f>
        <v>0</v>
      </c>
      <c r="BH364" s="200">
        <f>IF(N364="sníž. přenesená",J364,0)</f>
        <v>0</v>
      </c>
      <c r="BI364" s="200">
        <f>IF(N364="nulová",J364,0)</f>
        <v>0</v>
      </c>
      <c r="BJ364" s="17" t="s">
        <v>86</v>
      </c>
      <c r="BK364" s="200">
        <f>ROUND(I364*H364,2)</f>
        <v>0</v>
      </c>
      <c r="BL364" s="17" t="s">
        <v>169</v>
      </c>
      <c r="BM364" s="199" t="s">
        <v>1396</v>
      </c>
    </row>
    <row r="365" spans="1:65" s="2" customFormat="1" ht="6.95" customHeight="1">
      <c r="A365" s="34"/>
      <c r="B365" s="54"/>
      <c r="C365" s="55"/>
      <c r="D365" s="55"/>
      <c r="E365" s="55"/>
      <c r="F365" s="55"/>
      <c r="G365" s="55"/>
      <c r="H365" s="55"/>
      <c r="I365" s="55"/>
      <c r="J365" s="55"/>
      <c r="K365" s="55"/>
      <c r="L365" s="39"/>
      <c r="M365" s="34"/>
      <c r="O365" s="34"/>
      <c r="P365" s="34"/>
      <c r="Q365" s="34"/>
      <c r="R365" s="34"/>
      <c r="S365" s="34"/>
      <c r="T365" s="34"/>
      <c r="U365" s="34"/>
      <c r="V365" s="34"/>
      <c r="W365" s="34"/>
      <c r="X365" s="34"/>
      <c r="Y365" s="34"/>
      <c r="Z365" s="34"/>
      <c r="AA365" s="34"/>
      <c r="AB365" s="34"/>
      <c r="AC365" s="34"/>
      <c r="AD365" s="34"/>
      <c r="AE365" s="34"/>
    </row>
  </sheetData>
  <sheetProtection algorithmName="SHA-512" hashValue="0Zp4xR4ZdvS3bQbIOE2dfpMPWHwzNRE8dwxDw6TyiuYRQ/4HRxbhizTCDO4avr+3KBlt4LM3a99erwZ4aQG/Cw==" saltValue="ndXQ87jux6ElUgStyYNxIJ7NcBEE2w1zPZAMadhbvKIC3LuzaMfgrT/wTCUlpJqGKTmO6tGLTZ7yCy76FXxIRA==" spinCount="100000" sheet="1" objects="1" scenarios="1" formatColumns="0" formatRows="0" autoFilter="0"/>
  <autoFilter ref="C176:K364"/>
  <mergeCells count="9">
    <mergeCell ref="E87:H87"/>
    <mergeCell ref="E167:H167"/>
    <mergeCell ref="E169:H169"/>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7" t="s">
        <v>110</v>
      </c>
    </row>
    <row r="3" spans="1:46" s="1" customFormat="1" ht="6.95" customHeight="1">
      <c r="B3" s="108"/>
      <c r="C3" s="109"/>
      <c r="D3" s="109"/>
      <c r="E3" s="109"/>
      <c r="F3" s="109"/>
      <c r="G3" s="109"/>
      <c r="H3" s="109"/>
      <c r="I3" s="109"/>
      <c r="J3" s="109"/>
      <c r="K3" s="109"/>
      <c r="L3" s="20"/>
      <c r="AT3" s="17" t="s">
        <v>88</v>
      </c>
    </row>
    <row r="4" spans="1:46" s="1" customFormat="1" ht="24.95" customHeight="1">
      <c r="B4" s="20"/>
      <c r="D4" s="110" t="s">
        <v>111</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300" t="str">
        <f>'Rekapitulace zakázky'!K6</f>
        <v>Praha Vršovice st.6 - oprava</v>
      </c>
      <c r="F7" s="301"/>
      <c r="G7" s="301"/>
      <c r="H7" s="301"/>
      <c r="L7" s="20"/>
    </row>
    <row r="8" spans="1:46" s="2" customFormat="1" ht="12" customHeight="1">
      <c r="A8" s="34"/>
      <c r="B8" s="39"/>
      <c r="C8" s="34"/>
      <c r="D8" s="112" t="s">
        <v>112</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2" t="s">
        <v>2521</v>
      </c>
      <c r="F9" s="303"/>
      <c r="G9" s="303"/>
      <c r="H9" s="303"/>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zakázky'!AN8</f>
        <v>30. 1. 2022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
        <v>27</v>
      </c>
      <c r="F15" s="34"/>
      <c r="G15" s="34"/>
      <c r="H15" s="34"/>
      <c r="I15" s="112" t="s">
        <v>28</v>
      </c>
      <c r="J15" s="113"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30</v>
      </c>
      <c r="E17" s="34"/>
      <c r="F17" s="34"/>
      <c r="G17" s="34"/>
      <c r="H17" s="34"/>
      <c r="I17" s="112" t="s">
        <v>25</v>
      </c>
      <c r="J17" s="30" t="str">
        <f>'Rekapitulace zakázky'!AN13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4" t="str">
        <f>'Rekapitulace zakázky'!E14</f>
        <v>Vyplň údaj</v>
      </c>
      <c r="F18" s="305"/>
      <c r="G18" s="305"/>
      <c r="H18" s="305"/>
      <c r="I18" s="112" t="s">
        <v>28</v>
      </c>
      <c r="J18" s="30" t="str">
        <f>'Rekapitulace zakázky'!AN14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32</v>
      </c>
      <c r="E20" s="34"/>
      <c r="F20" s="34"/>
      <c r="G20" s="34"/>
      <c r="H20" s="34"/>
      <c r="I20" s="112" t="s">
        <v>25</v>
      </c>
      <c r="J20" s="113" t="str">
        <f>IF('Rekapitulace zakázky'!AN16="","",'Rekapitulace zakázky'!AN16)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zakázky'!E17="","",'Rekapitulace zakázky'!E17)</f>
        <v xml:space="preserve"> </v>
      </c>
      <c r="F21" s="34"/>
      <c r="G21" s="34"/>
      <c r="H21" s="34"/>
      <c r="I21" s="112" t="s">
        <v>28</v>
      </c>
      <c r="J21" s="113" t="str">
        <f>IF('Rekapitulace zakázky'!AN17="","",'Rekapitulace zakázky'!AN17)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35</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
        <v>115</v>
      </c>
      <c r="F24" s="34"/>
      <c r="G24" s="34"/>
      <c r="H24" s="34"/>
      <c r="I24" s="112" t="s">
        <v>28</v>
      </c>
      <c r="J24" s="113"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6" t="s">
        <v>1</v>
      </c>
      <c r="F27" s="306"/>
      <c r="G27" s="306"/>
      <c r="H27" s="306"/>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38</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40</v>
      </c>
      <c r="G32" s="34"/>
      <c r="H32" s="34"/>
      <c r="I32" s="121" t="s">
        <v>39</v>
      </c>
      <c r="J32" s="121"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42</v>
      </c>
      <c r="E33" s="112" t="s">
        <v>43</v>
      </c>
      <c r="F33" s="123">
        <f>ROUND((SUM(BE121:BE137)),  2)</f>
        <v>0</v>
      </c>
      <c r="G33" s="34"/>
      <c r="H33" s="34"/>
      <c r="I33" s="124">
        <v>0.21</v>
      </c>
      <c r="J33" s="123">
        <f>ROUND(((SUM(BE121:BE137))*I33),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44</v>
      </c>
      <c r="F34" s="123">
        <f>ROUND((SUM(BF121:BF137)),  2)</f>
        <v>0</v>
      </c>
      <c r="G34" s="34"/>
      <c r="H34" s="34"/>
      <c r="I34" s="124">
        <v>0.15</v>
      </c>
      <c r="J34" s="123">
        <f>ROUND(((SUM(BF121:BF137))*I34),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45</v>
      </c>
      <c r="F35" s="123">
        <f>ROUND((SUM(BG121:BG137)),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46</v>
      </c>
      <c r="F36" s="123">
        <f>ROUND((SUM(BH121:BH137)),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47</v>
      </c>
      <c r="F37" s="123">
        <f>ROUND((SUM(BI121:BI137)),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48</v>
      </c>
      <c r="E39" s="127"/>
      <c r="F39" s="127"/>
      <c r="G39" s="128" t="s">
        <v>49</v>
      </c>
      <c r="H39" s="129" t="s">
        <v>50</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51</v>
      </c>
      <c r="E50" s="133"/>
      <c r="F50" s="133"/>
      <c r="G50" s="132" t="s">
        <v>52</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53</v>
      </c>
      <c r="E61" s="135"/>
      <c r="F61" s="136" t="s">
        <v>54</v>
      </c>
      <c r="G61" s="134" t="s">
        <v>53</v>
      </c>
      <c r="H61" s="135"/>
      <c r="I61" s="135"/>
      <c r="J61" s="137" t="s">
        <v>54</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55</v>
      </c>
      <c r="E65" s="138"/>
      <c r="F65" s="138"/>
      <c r="G65" s="132" t="s">
        <v>56</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53</v>
      </c>
      <c r="E76" s="135"/>
      <c r="F76" s="136" t="s">
        <v>54</v>
      </c>
      <c r="G76" s="134" t="s">
        <v>53</v>
      </c>
      <c r="H76" s="135"/>
      <c r="I76" s="135"/>
      <c r="J76" s="137" t="s">
        <v>54</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7" t="str">
        <f>E7</f>
        <v>Praha Vršovice st.6 - oprava</v>
      </c>
      <c r="F85" s="308"/>
      <c r="G85" s="308"/>
      <c r="H85" s="30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9" t="str">
        <f>E9</f>
        <v>008 - Vedlejší a ostatní náklady</v>
      </c>
      <c r="F87" s="309"/>
      <c r="G87" s="309"/>
      <c r="H87" s="30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Praha Vršovice</v>
      </c>
      <c r="G89" s="36"/>
      <c r="H89" s="36"/>
      <c r="I89" s="29" t="s">
        <v>22</v>
      </c>
      <c r="J89" s="66" t="str">
        <f>IF(J12="","",J12)</f>
        <v>30. 1. 2022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 státní organizace</v>
      </c>
      <c r="G91" s="36"/>
      <c r="H91" s="36"/>
      <c r="I91" s="29"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29" t="s">
        <v>35</v>
      </c>
      <c r="J92" s="32" t="str">
        <f>E24</f>
        <v>L. Ulrich, DiS</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4.95" customHeight="1">
      <c r="B97" s="147"/>
      <c r="C97" s="148"/>
      <c r="D97" s="149" t="s">
        <v>2522</v>
      </c>
      <c r="E97" s="150"/>
      <c r="F97" s="150"/>
      <c r="G97" s="150"/>
      <c r="H97" s="150"/>
      <c r="I97" s="150"/>
      <c r="J97" s="151">
        <f>J122</f>
        <v>0</v>
      </c>
      <c r="K97" s="148"/>
      <c r="L97" s="152"/>
    </row>
    <row r="98" spans="1:31" s="10" customFormat="1" ht="19.899999999999999" customHeight="1">
      <c r="B98" s="153"/>
      <c r="C98" s="154"/>
      <c r="D98" s="155" t="s">
        <v>2523</v>
      </c>
      <c r="E98" s="156"/>
      <c r="F98" s="156"/>
      <c r="G98" s="156"/>
      <c r="H98" s="156"/>
      <c r="I98" s="156"/>
      <c r="J98" s="157">
        <f>J123</f>
        <v>0</v>
      </c>
      <c r="K98" s="154"/>
      <c r="L98" s="158"/>
    </row>
    <row r="99" spans="1:31" s="10" customFormat="1" ht="19.899999999999999" customHeight="1">
      <c r="B99" s="153"/>
      <c r="C99" s="154"/>
      <c r="D99" s="155" t="s">
        <v>2524</v>
      </c>
      <c r="E99" s="156"/>
      <c r="F99" s="156"/>
      <c r="G99" s="156"/>
      <c r="H99" s="156"/>
      <c r="I99" s="156"/>
      <c r="J99" s="157">
        <f>J130</f>
        <v>0</v>
      </c>
      <c r="K99" s="154"/>
      <c r="L99" s="158"/>
    </row>
    <row r="100" spans="1:31" s="10" customFormat="1" ht="19.899999999999999" customHeight="1">
      <c r="B100" s="153"/>
      <c r="C100" s="154"/>
      <c r="D100" s="155" t="s">
        <v>2525</v>
      </c>
      <c r="E100" s="156"/>
      <c r="F100" s="156"/>
      <c r="G100" s="156"/>
      <c r="H100" s="156"/>
      <c r="I100" s="156"/>
      <c r="J100" s="157">
        <f>J133</f>
        <v>0</v>
      </c>
      <c r="K100" s="154"/>
      <c r="L100" s="158"/>
    </row>
    <row r="101" spans="1:31" s="10" customFormat="1" ht="19.899999999999999" customHeight="1">
      <c r="B101" s="153"/>
      <c r="C101" s="154"/>
      <c r="D101" s="155" t="s">
        <v>2526</v>
      </c>
      <c r="E101" s="156"/>
      <c r="F101" s="156"/>
      <c r="G101" s="156"/>
      <c r="H101" s="156"/>
      <c r="I101" s="156"/>
      <c r="J101" s="157">
        <f>J136</f>
        <v>0</v>
      </c>
      <c r="K101" s="154"/>
      <c r="L101" s="158"/>
    </row>
    <row r="102" spans="1:31"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148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07" t="str">
        <f>E7</f>
        <v>Praha Vršovice st.6 - oprava</v>
      </c>
      <c r="F111" s="308"/>
      <c r="G111" s="308"/>
      <c r="H111" s="30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112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9" t="str">
        <f>E9</f>
        <v>008 - Vedlejší a ostatní náklady</v>
      </c>
      <c r="F113" s="309"/>
      <c r="G113" s="309"/>
      <c r="H113" s="30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žst. Praha Vršovice</v>
      </c>
      <c r="G115" s="36"/>
      <c r="H115" s="36"/>
      <c r="I115" s="29" t="s">
        <v>22</v>
      </c>
      <c r="J115" s="66" t="str">
        <f>IF(J12="","",J12)</f>
        <v>30. 1. 2022</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Správa železnic, státní organizace</v>
      </c>
      <c r="G117" s="36"/>
      <c r="H117" s="36"/>
      <c r="I117" s="29"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30</v>
      </c>
      <c r="D118" s="36"/>
      <c r="E118" s="36"/>
      <c r="F118" s="27" t="str">
        <f>IF(E18="","",E18)</f>
        <v>Vyplň údaj</v>
      </c>
      <c r="G118" s="36"/>
      <c r="H118" s="36"/>
      <c r="I118" s="29" t="s">
        <v>35</v>
      </c>
      <c r="J118" s="32" t="str">
        <f>E24</f>
        <v>L. Ulrich, DiS</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149</v>
      </c>
      <c r="D120" s="162" t="s">
        <v>63</v>
      </c>
      <c r="E120" s="162" t="s">
        <v>59</v>
      </c>
      <c r="F120" s="162" t="s">
        <v>60</v>
      </c>
      <c r="G120" s="162" t="s">
        <v>150</v>
      </c>
      <c r="H120" s="162" t="s">
        <v>151</v>
      </c>
      <c r="I120" s="162" t="s">
        <v>152</v>
      </c>
      <c r="J120" s="163" t="s">
        <v>118</v>
      </c>
      <c r="K120" s="164" t="s">
        <v>153</v>
      </c>
      <c r="L120" s="165"/>
      <c r="M120" s="75" t="s">
        <v>1</v>
      </c>
      <c r="N120" s="76" t="s">
        <v>42</v>
      </c>
      <c r="O120" s="76" t="s">
        <v>154</v>
      </c>
      <c r="P120" s="76" t="s">
        <v>155</v>
      </c>
      <c r="Q120" s="76" t="s">
        <v>156</v>
      </c>
      <c r="R120" s="76" t="s">
        <v>157</v>
      </c>
      <c r="S120" s="76" t="s">
        <v>158</v>
      </c>
      <c r="T120" s="77" t="s">
        <v>159</v>
      </c>
      <c r="U120" s="159"/>
      <c r="V120" s="159"/>
      <c r="W120" s="159"/>
      <c r="X120" s="159"/>
      <c r="Y120" s="159"/>
      <c r="Z120" s="159"/>
      <c r="AA120" s="159"/>
      <c r="AB120" s="159"/>
      <c r="AC120" s="159"/>
      <c r="AD120" s="159"/>
      <c r="AE120" s="159"/>
    </row>
    <row r="121" spans="1:65" s="2" customFormat="1" ht="22.9" customHeight="1">
      <c r="A121" s="34"/>
      <c r="B121" s="35"/>
      <c r="C121" s="82" t="s">
        <v>160</v>
      </c>
      <c r="D121" s="36"/>
      <c r="E121" s="36"/>
      <c r="F121" s="36"/>
      <c r="G121" s="36"/>
      <c r="H121" s="36"/>
      <c r="I121" s="36"/>
      <c r="J121" s="166">
        <f>BK121</f>
        <v>0</v>
      </c>
      <c r="K121" s="36"/>
      <c r="L121" s="39"/>
      <c r="M121" s="78"/>
      <c r="N121" s="167"/>
      <c r="O121" s="79"/>
      <c r="P121" s="168">
        <f>P122</f>
        <v>0</v>
      </c>
      <c r="Q121" s="79"/>
      <c r="R121" s="168">
        <f>R122</f>
        <v>0</v>
      </c>
      <c r="S121" s="79"/>
      <c r="T121" s="169">
        <f>T122</f>
        <v>0</v>
      </c>
      <c r="U121" s="34"/>
      <c r="V121" s="34"/>
      <c r="W121" s="34"/>
      <c r="X121" s="34"/>
      <c r="Y121" s="34"/>
      <c r="Z121" s="34"/>
      <c r="AA121" s="34"/>
      <c r="AB121" s="34"/>
      <c r="AC121" s="34"/>
      <c r="AD121" s="34"/>
      <c r="AE121" s="34"/>
      <c r="AT121" s="17" t="s">
        <v>77</v>
      </c>
      <c r="AU121" s="17" t="s">
        <v>120</v>
      </c>
      <c r="BK121" s="170">
        <f>BK122</f>
        <v>0</v>
      </c>
    </row>
    <row r="122" spans="1:65" s="12" customFormat="1" ht="25.9" customHeight="1">
      <c r="B122" s="171"/>
      <c r="C122" s="172"/>
      <c r="D122" s="173" t="s">
        <v>77</v>
      </c>
      <c r="E122" s="174" t="s">
        <v>2527</v>
      </c>
      <c r="F122" s="174" t="s">
        <v>2528</v>
      </c>
      <c r="G122" s="172"/>
      <c r="H122" s="172"/>
      <c r="I122" s="175"/>
      <c r="J122" s="176">
        <f>BK122</f>
        <v>0</v>
      </c>
      <c r="K122" s="172"/>
      <c r="L122" s="177"/>
      <c r="M122" s="178"/>
      <c r="N122" s="179"/>
      <c r="O122" s="179"/>
      <c r="P122" s="180">
        <f>P123+P130+P133+P136</f>
        <v>0</v>
      </c>
      <c r="Q122" s="179"/>
      <c r="R122" s="180">
        <f>R123+R130+R133+R136</f>
        <v>0</v>
      </c>
      <c r="S122" s="179"/>
      <c r="T122" s="181">
        <f>T123+T130+T133+T136</f>
        <v>0</v>
      </c>
      <c r="AR122" s="182" t="s">
        <v>185</v>
      </c>
      <c r="AT122" s="183" t="s">
        <v>77</v>
      </c>
      <c r="AU122" s="183" t="s">
        <v>78</v>
      </c>
      <c r="AY122" s="182" t="s">
        <v>163</v>
      </c>
      <c r="BK122" s="184">
        <f>BK123+BK130+BK133+BK136</f>
        <v>0</v>
      </c>
    </row>
    <row r="123" spans="1:65" s="12" customFormat="1" ht="22.9" customHeight="1">
      <c r="B123" s="171"/>
      <c r="C123" s="172"/>
      <c r="D123" s="173" t="s">
        <v>77</v>
      </c>
      <c r="E123" s="185" t="s">
        <v>2529</v>
      </c>
      <c r="F123" s="185" t="s">
        <v>2530</v>
      </c>
      <c r="G123" s="172"/>
      <c r="H123" s="172"/>
      <c r="I123" s="175"/>
      <c r="J123" s="186">
        <f>BK123</f>
        <v>0</v>
      </c>
      <c r="K123" s="172"/>
      <c r="L123" s="177"/>
      <c r="M123" s="178"/>
      <c r="N123" s="179"/>
      <c r="O123" s="179"/>
      <c r="P123" s="180">
        <f>SUM(P124:P129)</f>
        <v>0</v>
      </c>
      <c r="Q123" s="179"/>
      <c r="R123" s="180">
        <f>SUM(R124:R129)</f>
        <v>0</v>
      </c>
      <c r="S123" s="179"/>
      <c r="T123" s="181">
        <f>SUM(T124:T129)</f>
        <v>0</v>
      </c>
      <c r="AR123" s="182" t="s">
        <v>185</v>
      </c>
      <c r="AT123" s="183" t="s">
        <v>77</v>
      </c>
      <c r="AU123" s="183" t="s">
        <v>86</v>
      </c>
      <c r="AY123" s="182" t="s">
        <v>163</v>
      </c>
      <c r="BK123" s="184">
        <f>SUM(BK124:BK129)</f>
        <v>0</v>
      </c>
    </row>
    <row r="124" spans="1:65" s="2" customFormat="1" ht="37.9" customHeight="1">
      <c r="A124" s="34"/>
      <c r="B124" s="35"/>
      <c r="C124" s="187" t="s">
        <v>86</v>
      </c>
      <c r="D124" s="187" t="s">
        <v>165</v>
      </c>
      <c r="E124" s="188" t="s">
        <v>2531</v>
      </c>
      <c r="F124" s="189" t="s">
        <v>2532</v>
      </c>
      <c r="G124" s="190" t="s">
        <v>2533</v>
      </c>
      <c r="H124" s="191">
        <v>4</v>
      </c>
      <c r="I124" s="192"/>
      <c r="J124" s="193">
        <f>ROUND(I124*H124,2)</f>
        <v>0</v>
      </c>
      <c r="K124" s="194"/>
      <c r="L124" s="39"/>
      <c r="M124" s="195" t="s">
        <v>1</v>
      </c>
      <c r="N124" s="196" t="s">
        <v>43</v>
      </c>
      <c r="O124" s="71"/>
      <c r="P124" s="197">
        <f>O124*H124</f>
        <v>0</v>
      </c>
      <c r="Q124" s="197">
        <v>0</v>
      </c>
      <c r="R124" s="197">
        <f>Q124*H124</f>
        <v>0</v>
      </c>
      <c r="S124" s="197">
        <v>0</v>
      </c>
      <c r="T124" s="198">
        <f>S124*H124</f>
        <v>0</v>
      </c>
      <c r="U124" s="34"/>
      <c r="V124" s="34"/>
      <c r="W124" s="34"/>
      <c r="X124" s="34"/>
      <c r="Y124" s="34"/>
      <c r="Z124" s="34"/>
      <c r="AA124" s="34"/>
      <c r="AB124" s="34"/>
      <c r="AC124" s="34"/>
      <c r="AD124" s="34"/>
      <c r="AE124" s="34"/>
      <c r="AR124" s="199" t="s">
        <v>2534</v>
      </c>
      <c r="AT124" s="199" t="s">
        <v>165</v>
      </c>
      <c r="AU124" s="199" t="s">
        <v>88</v>
      </c>
      <c r="AY124" s="17" t="s">
        <v>163</v>
      </c>
      <c r="BE124" s="200">
        <f>IF(N124="základní",J124,0)</f>
        <v>0</v>
      </c>
      <c r="BF124" s="200">
        <f>IF(N124="snížená",J124,0)</f>
        <v>0</v>
      </c>
      <c r="BG124" s="200">
        <f>IF(N124="zákl. přenesená",J124,0)</f>
        <v>0</v>
      </c>
      <c r="BH124" s="200">
        <f>IF(N124="sníž. přenesená",J124,0)</f>
        <v>0</v>
      </c>
      <c r="BI124" s="200">
        <f>IF(N124="nulová",J124,0)</f>
        <v>0</v>
      </c>
      <c r="BJ124" s="17" t="s">
        <v>86</v>
      </c>
      <c r="BK124" s="200">
        <f>ROUND(I124*H124,2)</f>
        <v>0</v>
      </c>
      <c r="BL124" s="17" t="s">
        <v>2534</v>
      </c>
      <c r="BM124" s="199" t="s">
        <v>2535</v>
      </c>
    </row>
    <row r="125" spans="1:65" s="2" customFormat="1" ht="39">
      <c r="A125" s="34"/>
      <c r="B125" s="35"/>
      <c r="C125" s="36"/>
      <c r="D125" s="203" t="s">
        <v>191</v>
      </c>
      <c r="E125" s="36"/>
      <c r="F125" s="224" t="s">
        <v>2536</v>
      </c>
      <c r="G125" s="36"/>
      <c r="H125" s="36"/>
      <c r="I125" s="225"/>
      <c r="J125" s="36"/>
      <c r="K125" s="36"/>
      <c r="L125" s="39"/>
      <c r="M125" s="226"/>
      <c r="N125" s="227"/>
      <c r="O125" s="71"/>
      <c r="P125" s="71"/>
      <c r="Q125" s="71"/>
      <c r="R125" s="71"/>
      <c r="S125" s="71"/>
      <c r="T125" s="72"/>
      <c r="U125" s="34"/>
      <c r="V125" s="34"/>
      <c r="W125" s="34"/>
      <c r="X125" s="34"/>
      <c r="Y125" s="34"/>
      <c r="Z125" s="34"/>
      <c r="AA125" s="34"/>
      <c r="AB125" s="34"/>
      <c r="AC125" s="34"/>
      <c r="AD125" s="34"/>
      <c r="AE125" s="34"/>
      <c r="AT125" s="17" t="s">
        <v>191</v>
      </c>
      <c r="AU125" s="17" t="s">
        <v>88</v>
      </c>
    </row>
    <row r="126" spans="1:65" s="13" customFormat="1" ht="11.25">
      <c r="B126" s="201"/>
      <c r="C126" s="202"/>
      <c r="D126" s="203" t="s">
        <v>171</v>
      </c>
      <c r="E126" s="204" t="s">
        <v>1</v>
      </c>
      <c r="F126" s="205" t="s">
        <v>2537</v>
      </c>
      <c r="G126" s="202"/>
      <c r="H126" s="206">
        <v>1</v>
      </c>
      <c r="I126" s="207"/>
      <c r="J126" s="202"/>
      <c r="K126" s="202"/>
      <c r="L126" s="208"/>
      <c r="M126" s="209"/>
      <c r="N126" s="210"/>
      <c r="O126" s="210"/>
      <c r="P126" s="210"/>
      <c r="Q126" s="210"/>
      <c r="R126" s="210"/>
      <c r="S126" s="210"/>
      <c r="T126" s="211"/>
      <c r="AT126" s="212" t="s">
        <v>171</v>
      </c>
      <c r="AU126" s="212" t="s">
        <v>88</v>
      </c>
      <c r="AV126" s="13" t="s">
        <v>88</v>
      </c>
      <c r="AW126" s="13" t="s">
        <v>34</v>
      </c>
      <c r="AX126" s="13" t="s">
        <v>78</v>
      </c>
      <c r="AY126" s="212" t="s">
        <v>163</v>
      </c>
    </row>
    <row r="127" spans="1:65" s="13" customFormat="1" ht="11.25">
      <c r="B127" s="201"/>
      <c r="C127" s="202"/>
      <c r="D127" s="203" t="s">
        <v>171</v>
      </c>
      <c r="E127" s="204" t="s">
        <v>1</v>
      </c>
      <c r="F127" s="205" t="s">
        <v>2538</v>
      </c>
      <c r="G127" s="202"/>
      <c r="H127" s="206">
        <v>2</v>
      </c>
      <c r="I127" s="207"/>
      <c r="J127" s="202"/>
      <c r="K127" s="202"/>
      <c r="L127" s="208"/>
      <c r="M127" s="209"/>
      <c r="N127" s="210"/>
      <c r="O127" s="210"/>
      <c r="P127" s="210"/>
      <c r="Q127" s="210"/>
      <c r="R127" s="210"/>
      <c r="S127" s="210"/>
      <c r="T127" s="211"/>
      <c r="AT127" s="212" t="s">
        <v>171</v>
      </c>
      <c r="AU127" s="212" t="s">
        <v>88</v>
      </c>
      <c r="AV127" s="13" t="s">
        <v>88</v>
      </c>
      <c r="AW127" s="13" t="s">
        <v>34</v>
      </c>
      <c r="AX127" s="13" t="s">
        <v>78</v>
      </c>
      <c r="AY127" s="212" t="s">
        <v>163</v>
      </c>
    </row>
    <row r="128" spans="1:65" s="13" customFormat="1" ht="11.25">
      <c r="B128" s="201"/>
      <c r="C128" s="202"/>
      <c r="D128" s="203" t="s">
        <v>171</v>
      </c>
      <c r="E128" s="204" t="s">
        <v>1</v>
      </c>
      <c r="F128" s="205" t="s">
        <v>2539</v>
      </c>
      <c r="G128" s="202"/>
      <c r="H128" s="206">
        <v>1</v>
      </c>
      <c r="I128" s="207"/>
      <c r="J128" s="202"/>
      <c r="K128" s="202"/>
      <c r="L128" s="208"/>
      <c r="M128" s="209"/>
      <c r="N128" s="210"/>
      <c r="O128" s="210"/>
      <c r="P128" s="210"/>
      <c r="Q128" s="210"/>
      <c r="R128" s="210"/>
      <c r="S128" s="210"/>
      <c r="T128" s="211"/>
      <c r="AT128" s="212" t="s">
        <v>171</v>
      </c>
      <c r="AU128" s="212" t="s">
        <v>88</v>
      </c>
      <c r="AV128" s="13" t="s">
        <v>88</v>
      </c>
      <c r="AW128" s="13" t="s">
        <v>34</v>
      </c>
      <c r="AX128" s="13" t="s">
        <v>78</v>
      </c>
      <c r="AY128" s="212" t="s">
        <v>163</v>
      </c>
    </row>
    <row r="129" spans="1:65" s="14" customFormat="1" ht="11.25">
      <c r="B129" s="228"/>
      <c r="C129" s="229"/>
      <c r="D129" s="203" t="s">
        <v>171</v>
      </c>
      <c r="E129" s="230" t="s">
        <v>1</v>
      </c>
      <c r="F129" s="231" t="s">
        <v>209</v>
      </c>
      <c r="G129" s="229"/>
      <c r="H129" s="232">
        <v>4</v>
      </c>
      <c r="I129" s="233"/>
      <c r="J129" s="229"/>
      <c r="K129" s="229"/>
      <c r="L129" s="234"/>
      <c r="M129" s="235"/>
      <c r="N129" s="236"/>
      <c r="O129" s="236"/>
      <c r="P129" s="236"/>
      <c r="Q129" s="236"/>
      <c r="R129" s="236"/>
      <c r="S129" s="236"/>
      <c r="T129" s="237"/>
      <c r="AT129" s="238" t="s">
        <v>171</v>
      </c>
      <c r="AU129" s="238" t="s">
        <v>88</v>
      </c>
      <c r="AV129" s="14" t="s">
        <v>169</v>
      </c>
      <c r="AW129" s="14" t="s">
        <v>34</v>
      </c>
      <c r="AX129" s="14" t="s">
        <v>86</v>
      </c>
      <c r="AY129" s="238" t="s">
        <v>163</v>
      </c>
    </row>
    <row r="130" spans="1:65" s="12" customFormat="1" ht="22.9" customHeight="1">
      <c r="B130" s="171"/>
      <c r="C130" s="172"/>
      <c r="D130" s="173" t="s">
        <v>77</v>
      </c>
      <c r="E130" s="185" t="s">
        <v>2540</v>
      </c>
      <c r="F130" s="185" t="s">
        <v>2541</v>
      </c>
      <c r="G130" s="172"/>
      <c r="H130" s="172"/>
      <c r="I130" s="175"/>
      <c r="J130" s="186">
        <f>BK130</f>
        <v>0</v>
      </c>
      <c r="K130" s="172"/>
      <c r="L130" s="177"/>
      <c r="M130" s="178"/>
      <c r="N130" s="179"/>
      <c r="O130" s="179"/>
      <c r="P130" s="180">
        <f>SUM(P131:P132)</f>
        <v>0</v>
      </c>
      <c r="Q130" s="179"/>
      <c r="R130" s="180">
        <f>SUM(R131:R132)</f>
        <v>0</v>
      </c>
      <c r="S130" s="179"/>
      <c r="T130" s="181">
        <f>SUM(T131:T132)</f>
        <v>0</v>
      </c>
      <c r="AR130" s="182" t="s">
        <v>185</v>
      </c>
      <c r="AT130" s="183" t="s">
        <v>77</v>
      </c>
      <c r="AU130" s="183" t="s">
        <v>86</v>
      </c>
      <c r="AY130" s="182" t="s">
        <v>163</v>
      </c>
      <c r="BK130" s="184">
        <f>SUM(BK131:BK132)</f>
        <v>0</v>
      </c>
    </row>
    <row r="131" spans="1:65" s="2" customFormat="1" ht="16.5" customHeight="1">
      <c r="A131" s="34"/>
      <c r="B131" s="35"/>
      <c r="C131" s="187" t="s">
        <v>88</v>
      </c>
      <c r="D131" s="187" t="s">
        <v>165</v>
      </c>
      <c r="E131" s="188" t="s">
        <v>2542</v>
      </c>
      <c r="F131" s="189" t="s">
        <v>2541</v>
      </c>
      <c r="G131" s="190" t="s">
        <v>2543</v>
      </c>
      <c r="H131" s="191">
        <v>1</v>
      </c>
      <c r="I131" s="192"/>
      <c r="J131" s="193">
        <f>ROUND(I131*H131,2)</f>
        <v>0</v>
      </c>
      <c r="K131" s="194"/>
      <c r="L131" s="39"/>
      <c r="M131" s="195" t="s">
        <v>1</v>
      </c>
      <c r="N131" s="196" t="s">
        <v>43</v>
      </c>
      <c r="O131" s="71"/>
      <c r="P131" s="197">
        <f>O131*H131</f>
        <v>0</v>
      </c>
      <c r="Q131" s="197">
        <v>0</v>
      </c>
      <c r="R131" s="197">
        <f>Q131*H131</f>
        <v>0</v>
      </c>
      <c r="S131" s="197">
        <v>0</v>
      </c>
      <c r="T131" s="198">
        <f>S131*H131</f>
        <v>0</v>
      </c>
      <c r="U131" s="34"/>
      <c r="V131" s="34"/>
      <c r="W131" s="34"/>
      <c r="X131" s="34"/>
      <c r="Y131" s="34"/>
      <c r="Z131" s="34"/>
      <c r="AA131" s="34"/>
      <c r="AB131" s="34"/>
      <c r="AC131" s="34"/>
      <c r="AD131" s="34"/>
      <c r="AE131" s="34"/>
      <c r="AR131" s="199" t="s">
        <v>2534</v>
      </c>
      <c r="AT131" s="199" t="s">
        <v>165</v>
      </c>
      <c r="AU131" s="199" t="s">
        <v>88</v>
      </c>
      <c r="AY131" s="17" t="s">
        <v>163</v>
      </c>
      <c r="BE131" s="200">
        <f>IF(N131="základní",J131,0)</f>
        <v>0</v>
      </c>
      <c r="BF131" s="200">
        <f>IF(N131="snížená",J131,0)</f>
        <v>0</v>
      </c>
      <c r="BG131" s="200">
        <f>IF(N131="zákl. přenesená",J131,0)</f>
        <v>0</v>
      </c>
      <c r="BH131" s="200">
        <f>IF(N131="sníž. přenesená",J131,0)</f>
        <v>0</v>
      </c>
      <c r="BI131" s="200">
        <f>IF(N131="nulová",J131,0)</f>
        <v>0</v>
      </c>
      <c r="BJ131" s="17" t="s">
        <v>86</v>
      </c>
      <c r="BK131" s="200">
        <f>ROUND(I131*H131,2)</f>
        <v>0</v>
      </c>
      <c r="BL131" s="17" t="s">
        <v>2534</v>
      </c>
      <c r="BM131" s="199" t="s">
        <v>2544</v>
      </c>
    </row>
    <row r="132" spans="1:65" s="2" customFormat="1" ht="39">
      <c r="A132" s="34"/>
      <c r="B132" s="35"/>
      <c r="C132" s="36"/>
      <c r="D132" s="203" t="s">
        <v>191</v>
      </c>
      <c r="E132" s="36"/>
      <c r="F132" s="224" t="s">
        <v>2545</v>
      </c>
      <c r="G132" s="36"/>
      <c r="H132" s="36"/>
      <c r="I132" s="225"/>
      <c r="J132" s="36"/>
      <c r="K132" s="36"/>
      <c r="L132" s="39"/>
      <c r="M132" s="226"/>
      <c r="N132" s="227"/>
      <c r="O132" s="71"/>
      <c r="P132" s="71"/>
      <c r="Q132" s="71"/>
      <c r="R132" s="71"/>
      <c r="S132" s="71"/>
      <c r="T132" s="72"/>
      <c r="U132" s="34"/>
      <c r="V132" s="34"/>
      <c r="W132" s="34"/>
      <c r="X132" s="34"/>
      <c r="Y132" s="34"/>
      <c r="Z132" s="34"/>
      <c r="AA132" s="34"/>
      <c r="AB132" s="34"/>
      <c r="AC132" s="34"/>
      <c r="AD132" s="34"/>
      <c r="AE132" s="34"/>
      <c r="AT132" s="17" t="s">
        <v>191</v>
      </c>
      <c r="AU132" s="17" t="s">
        <v>88</v>
      </c>
    </row>
    <row r="133" spans="1:65" s="12" customFormat="1" ht="22.9" customHeight="1">
      <c r="B133" s="171"/>
      <c r="C133" s="172"/>
      <c r="D133" s="173" t="s">
        <v>77</v>
      </c>
      <c r="E133" s="185" t="s">
        <v>2546</v>
      </c>
      <c r="F133" s="185" t="s">
        <v>2547</v>
      </c>
      <c r="G133" s="172"/>
      <c r="H133" s="172"/>
      <c r="I133" s="175"/>
      <c r="J133" s="186">
        <f>BK133</f>
        <v>0</v>
      </c>
      <c r="K133" s="172"/>
      <c r="L133" s="177"/>
      <c r="M133" s="178"/>
      <c r="N133" s="179"/>
      <c r="O133" s="179"/>
      <c r="P133" s="180">
        <f>SUM(P134:P135)</f>
        <v>0</v>
      </c>
      <c r="Q133" s="179"/>
      <c r="R133" s="180">
        <f>SUM(R134:R135)</f>
        <v>0</v>
      </c>
      <c r="S133" s="179"/>
      <c r="T133" s="181">
        <f>SUM(T134:T135)</f>
        <v>0</v>
      </c>
      <c r="AR133" s="182" t="s">
        <v>185</v>
      </c>
      <c r="AT133" s="183" t="s">
        <v>77</v>
      </c>
      <c r="AU133" s="183" t="s">
        <v>86</v>
      </c>
      <c r="AY133" s="182" t="s">
        <v>163</v>
      </c>
      <c r="BK133" s="184">
        <f>SUM(BK134:BK135)</f>
        <v>0</v>
      </c>
    </row>
    <row r="134" spans="1:65" s="2" customFormat="1" ht="16.5" customHeight="1">
      <c r="A134" s="34"/>
      <c r="B134" s="35"/>
      <c r="C134" s="187" t="s">
        <v>177</v>
      </c>
      <c r="D134" s="187" t="s">
        <v>165</v>
      </c>
      <c r="E134" s="188" t="s">
        <v>2548</v>
      </c>
      <c r="F134" s="189" t="s">
        <v>2549</v>
      </c>
      <c r="G134" s="190" t="s">
        <v>2543</v>
      </c>
      <c r="H134" s="191">
        <v>1</v>
      </c>
      <c r="I134" s="192"/>
      <c r="J134" s="193">
        <f>ROUND(I134*H134,2)</f>
        <v>0</v>
      </c>
      <c r="K134" s="194"/>
      <c r="L134" s="39"/>
      <c r="M134" s="195" t="s">
        <v>1</v>
      </c>
      <c r="N134" s="196" t="s">
        <v>43</v>
      </c>
      <c r="O134" s="71"/>
      <c r="P134" s="197">
        <f>O134*H134</f>
        <v>0</v>
      </c>
      <c r="Q134" s="197">
        <v>0</v>
      </c>
      <c r="R134" s="197">
        <f>Q134*H134</f>
        <v>0</v>
      </c>
      <c r="S134" s="197">
        <v>0</v>
      </c>
      <c r="T134" s="198">
        <f>S134*H134</f>
        <v>0</v>
      </c>
      <c r="U134" s="34"/>
      <c r="V134" s="34"/>
      <c r="W134" s="34"/>
      <c r="X134" s="34"/>
      <c r="Y134" s="34"/>
      <c r="Z134" s="34"/>
      <c r="AA134" s="34"/>
      <c r="AB134" s="34"/>
      <c r="AC134" s="34"/>
      <c r="AD134" s="34"/>
      <c r="AE134" s="34"/>
      <c r="AR134" s="199" t="s">
        <v>2534</v>
      </c>
      <c r="AT134" s="199" t="s">
        <v>165</v>
      </c>
      <c r="AU134" s="199" t="s">
        <v>88</v>
      </c>
      <c r="AY134" s="17" t="s">
        <v>163</v>
      </c>
      <c r="BE134" s="200">
        <f>IF(N134="základní",J134,0)</f>
        <v>0</v>
      </c>
      <c r="BF134" s="200">
        <f>IF(N134="snížená",J134,0)</f>
        <v>0</v>
      </c>
      <c r="BG134" s="200">
        <f>IF(N134="zákl. přenesená",J134,0)</f>
        <v>0</v>
      </c>
      <c r="BH134" s="200">
        <f>IF(N134="sníž. přenesená",J134,0)</f>
        <v>0</v>
      </c>
      <c r="BI134" s="200">
        <f>IF(N134="nulová",J134,0)</f>
        <v>0</v>
      </c>
      <c r="BJ134" s="17" t="s">
        <v>86</v>
      </c>
      <c r="BK134" s="200">
        <f>ROUND(I134*H134,2)</f>
        <v>0</v>
      </c>
      <c r="BL134" s="17" t="s">
        <v>2534</v>
      </c>
      <c r="BM134" s="199" t="s">
        <v>2550</v>
      </c>
    </row>
    <row r="135" spans="1:65" s="2" customFormat="1" ht="78">
      <c r="A135" s="34"/>
      <c r="B135" s="35"/>
      <c r="C135" s="36"/>
      <c r="D135" s="203" t="s">
        <v>191</v>
      </c>
      <c r="E135" s="36"/>
      <c r="F135" s="224" t="s">
        <v>2551</v>
      </c>
      <c r="G135" s="36"/>
      <c r="H135" s="36"/>
      <c r="I135" s="225"/>
      <c r="J135" s="36"/>
      <c r="K135" s="36"/>
      <c r="L135" s="39"/>
      <c r="M135" s="226"/>
      <c r="N135" s="227"/>
      <c r="O135" s="71"/>
      <c r="P135" s="71"/>
      <c r="Q135" s="71"/>
      <c r="R135" s="71"/>
      <c r="S135" s="71"/>
      <c r="T135" s="72"/>
      <c r="U135" s="34"/>
      <c r="V135" s="34"/>
      <c r="W135" s="34"/>
      <c r="X135" s="34"/>
      <c r="Y135" s="34"/>
      <c r="Z135" s="34"/>
      <c r="AA135" s="34"/>
      <c r="AB135" s="34"/>
      <c r="AC135" s="34"/>
      <c r="AD135" s="34"/>
      <c r="AE135" s="34"/>
      <c r="AT135" s="17" t="s">
        <v>191</v>
      </c>
      <c r="AU135" s="17" t="s">
        <v>88</v>
      </c>
    </row>
    <row r="136" spans="1:65" s="12" customFormat="1" ht="22.9" customHeight="1">
      <c r="B136" s="171"/>
      <c r="C136" s="172"/>
      <c r="D136" s="173" t="s">
        <v>77</v>
      </c>
      <c r="E136" s="185" t="s">
        <v>2552</v>
      </c>
      <c r="F136" s="185" t="s">
        <v>2553</v>
      </c>
      <c r="G136" s="172"/>
      <c r="H136" s="172"/>
      <c r="I136" s="175"/>
      <c r="J136" s="186">
        <f>BK136</f>
        <v>0</v>
      </c>
      <c r="K136" s="172"/>
      <c r="L136" s="177"/>
      <c r="M136" s="178"/>
      <c r="N136" s="179"/>
      <c r="O136" s="179"/>
      <c r="P136" s="180">
        <f>P137</f>
        <v>0</v>
      </c>
      <c r="Q136" s="179"/>
      <c r="R136" s="180">
        <f>R137</f>
        <v>0</v>
      </c>
      <c r="S136" s="179"/>
      <c r="T136" s="181">
        <f>T137</f>
        <v>0</v>
      </c>
      <c r="AR136" s="182" t="s">
        <v>185</v>
      </c>
      <c r="AT136" s="183" t="s">
        <v>77</v>
      </c>
      <c r="AU136" s="183" t="s">
        <v>86</v>
      </c>
      <c r="AY136" s="182" t="s">
        <v>163</v>
      </c>
      <c r="BK136" s="184">
        <f>BK137</f>
        <v>0</v>
      </c>
    </row>
    <row r="137" spans="1:65" s="2" customFormat="1" ht="24.2" customHeight="1">
      <c r="A137" s="34"/>
      <c r="B137" s="35"/>
      <c r="C137" s="187" t="s">
        <v>169</v>
      </c>
      <c r="D137" s="187" t="s">
        <v>165</v>
      </c>
      <c r="E137" s="188" t="s">
        <v>2554</v>
      </c>
      <c r="F137" s="189" t="s">
        <v>2555</v>
      </c>
      <c r="G137" s="190" t="s">
        <v>2543</v>
      </c>
      <c r="H137" s="191">
        <v>1</v>
      </c>
      <c r="I137" s="192"/>
      <c r="J137" s="193">
        <f>ROUND(I137*H137,2)</f>
        <v>0</v>
      </c>
      <c r="K137" s="194"/>
      <c r="L137" s="39"/>
      <c r="M137" s="240" t="s">
        <v>1</v>
      </c>
      <c r="N137" s="241" t="s">
        <v>43</v>
      </c>
      <c r="O137" s="242"/>
      <c r="P137" s="243">
        <f>O137*H137</f>
        <v>0</v>
      </c>
      <c r="Q137" s="243">
        <v>0</v>
      </c>
      <c r="R137" s="243">
        <f>Q137*H137</f>
        <v>0</v>
      </c>
      <c r="S137" s="243">
        <v>0</v>
      </c>
      <c r="T137" s="244">
        <f>S137*H137</f>
        <v>0</v>
      </c>
      <c r="U137" s="34"/>
      <c r="V137" s="34"/>
      <c r="W137" s="34"/>
      <c r="X137" s="34"/>
      <c r="Y137" s="34"/>
      <c r="Z137" s="34"/>
      <c r="AA137" s="34"/>
      <c r="AB137" s="34"/>
      <c r="AC137" s="34"/>
      <c r="AD137" s="34"/>
      <c r="AE137" s="34"/>
      <c r="AR137" s="199" t="s">
        <v>2534</v>
      </c>
      <c r="AT137" s="199" t="s">
        <v>165</v>
      </c>
      <c r="AU137" s="199" t="s">
        <v>88</v>
      </c>
      <c r="AY137" s="17" t="s">
        <v>163</v>
      </c>
      <c r="BE137" s="200">
        <f>IF(N137="základní",J137,0)</f>
        <v>0</v>
      </c>
      <c r="BF137" s="200">
        <f>IF(N137="snížená",J137,0)</f>
        <v>0</v>
      </c>
      <c r="BG137" s="200">
        <f>IF(N137="zákl. přenesená",J137,0)</f>
        <v>0</v>
      </c>
      <c r="BH137" s="200">
        <f>IF(N137="sníž. přenesená",J137,0)</f>
        <v>0</v>
      </c>
      <c r="BI137" s="200">
        <f>IF(N137="nulová",J137,0)</f>
        <v>0</v>
      </c>
      <c r="BJ137" s="17" t="s">
        <v>86</v>
      </c>
      <c r="BK137" s="200">
        <f>ROUND(I137*H137,2)</f>
        <v>0</v>
      </c>
      <c r="BL137" s="17" t="s">
        <v>2534</v>
      </c>
      <c r="BM137" s="199" t="s">
        <v>2556</v>
      </c>
    </row>
    <row r="138" spans="1:65" s="2" customFormat="1" ht="6.95" customHeight="1">
      <c r="A138" s="34"/>
      <c r="B138" s="54"/>
      <c r="C138" s="55"/>
      <c r="D138" s="55"/>
      <c r="E138" s="55"/>
      <c r="F138" s="55"/>
      <c r="G138" s="55"/>
      <c r="H138" s="55"/>
      <c r="I138" s="55"/>
      <c r="J138" s="55"/>
      <c r="K138" s="55"/>
      <c r="L138" s="39"/>
      <c r="M138" s="34"/>
      <c r="O138" s="34"/>
      <c r="P138" s="34"/>
      <c r="Q138" s="34"/>
      <c r="R138" s="34"/>
      <c r="S138" s="34"/>
      <c r="T138" s="34"/>
      <c r="U138" s="34"/>
      <c r="V138" s="34"/>
      <c r="W138" s="34"/>
      <c r="X138" s="34"/>
      <c r="Y138" s="34"/>
      <c r="Z138" s="34"/>
      <c r="AA138" s="34"/>
      <c r="AB138" s="34"/>
      <c r="AC138" s="34"/>
      <c r="AD138" s="34"/>
      <c r="AE138" s="34"/>
    </row>
  </sheetData>
  <sheetProtection algorithmName="SHA-512" hashValue="OdgGWftahdtl6ZWIVj7q/Db1cT9UJYNJMF5iF97y2t1ikfHvhJRfNYjTZmxNQqfgebrvyhIDETgH4+gesGT2aQ==" saltValue="HTXzgEZTH2e3/yq26ki9SBsawI4xq265tazIvbBrOFNRdTVmD5vTLmhyFHVMGweM2YBs9vMgUq88AR0/0xshVA==" spinCount="100000" sheet="1" objects="1" scenarios="1" formatColumns="0" formatRows="0" autoFilter="0"/>
  <autoFilter ref="C120:K137"/>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zakázky</vt:lpstr>
      <vt:lpstr>001 - Stavební část 2NP</vt:lpstr>
      <vt:lpstr>002 - Stavební část 1NP</vt:lpstr>
      <vt:lpstr>003 - Stavební část 1PP</vt:lpstr>
      <vt:lpstr>004 - Oprava schodiště</vt:lpstr>
      <vt:lpstr>005 - Klimatizace</vt:lpstr>
      <vt:lpstr>006 - Slaboproud</vt:lpstr>
      <vt:lpstr>007 - Silnoproudé rozvody...</vt:lpstr>
      <vt:lpstr>008 - Vedlejší a ostatní ...</vt:lpstr>
      <vt:lpstr>'001 - Stavební část 2NP'!Názvy_tisku</vt:lpstr>
      <vt:lpstr>'002 - Stavební část 1NP'!Názvy_tisku</vt:lpstr>
      <vt:lpstr>'003 - Stavební část 1PP'!Názvy_tisku</vt:lpstr>
      <vt:lpstr>'004 - Oprava schodiště'!Názvy_tisku</vt:lpstr>
      <vt:lpstr>'005 - Klimatizace'!Názvy_tisku</vt:lpstr>
      <vt:lpstr>'006 - Slaboproud'!Názvy_tisku</vt:lpstr>
      <vt:lpstr>'007 - Silnoproudé rozvody...'!Názvy_tisku</vt:lpstr>
      <vt:lpstr>'008 - Vedlejší a ostatní ...'!Názvy_tisku</vt:lpstr>
      <vt:lpstr>'Rekapitulace zakázky'!Názvy_tisku</vt:lpstr>
      <vt:lpstr>'001 - Stavební část 2NP'!Oblast_tisku</vt:lpstr>
      <vt:lpstr>'002 - Stavební část 1NP'!Oblast_tisku</vt:lpstr>
      <vt:lpstr>'003 - Stavební část 1PP'!Oblast_tisku</vt:lpstr>
      <vt:lpstr>'004 - Oprava schodiště'!Oblast_tisku</vt:lpstr>
      <vt:lpstr>'005 - Klimatizace'!Oblast_tisku</vt:lpstr>
      <vt:lpstr>'006 - Slaboproud'!Oblast_tisku</vt:lpstr>
      <vt:lpstr>'007 - Silnoproudé rozvody...'!Oblast_tisku</vt:lpstr>
      <vt:lpstr>'008 - Vedlejší a ostatní ...'!Oblast_tisku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Ulrich Ladislav, DiS.</dc:creator>
  <cp:lastModifiedBy>Ulrich Ladislav, DiS.</cp:lastModifiedBy>
  <cp:lastPrinted>2022-02-02T06:54:52Z</cp:lastPrinted>
  <dcterms:created xsi:type="dcterms:W3CDTF">2022-02-02T06:51:53Z</dcterms:created>
  <dcterms:modified xsi:type="dcterms:W3CDTF">2022-02-02T06:54:54Z</dcterms:modified>
</cp:coreProperties>
</file>